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alone\Box\SEE\Projects\21-096 CLC EEFCM\2025-2027 Term\EES\Effective 2026.01\Support\Exh 2 and 3\"/>
    </mc:Choice>
  </mc:AlternateContent>
  <xr:revisionPtr revIDLastSave="0" documentId="13_ncr:1_{FC8DB802-C23A-4F06-8B86-2988253C2768}" xr6:coauthVersionLast="47" xr6:coauthVersionMax="47" xr10:uidLastSave="{00000000-0000-0000-0000-000000000000}"/>
  <bookViews>
    <workbookView xWindow="-120" yWindow="-120" windowWidth="29040" windowHeight="15720" xr2:uid="{3FDD932C-4311-4A5F-AAFA-9A013C9E7418}"/>
  </bookViews>
  <sheets>
    <sheet name="Summary" sheetId="1" r:id="rId1"/>
    <sheet name="Detail" sheetId="2" r:id="rId2"/>
  </sheets>
  <definedNames>
    <definedName name="_xlnm._FilterDatabase" localSheetId="1" hidden="1">Detail!$A$4:$A$1109</definedName>
    <definedName name="BI2018v2019">Summary!#REF!</definedName>
    <definedName name="BI2018v2021">Summary!#REF!</definedName>
    <definedName name="BI2019v2020">Summary!#REF!</definedName>
    <definedName name="BI2020v2021">Summary!#REF!</definedName>
    <definedName name="BillPeriodA">#REF!</definedName>
    <definedName name="BillPeriodB">#REF!</definedName>
    <definedName name="calMonth">#REF!</definedName>
    <definedName name="NomDisRateYr2">#REF!</definedName>
    <definedName name="NomDisRateYr3">#REF!</definedName>
    <definedName name="_xlnm.Print_Area" localSheetId="1">Detail!$A$2:$P$568</definedName>
    <definedName name="_xlnm.Print_Area" localSheetId="0">Summary!$B$2:$J$38</definedName>
    <definedName name="reportYear">#REF!</definedName>
    <definedName name="Year1">2025</definedName>
    <definedName name="Year2">2026</definedName>
    <definedName name="Year3">2027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7" i="2" l="1"/>
  <c r="B566" i="2"/>
  <c r="B565" i="2"/>
  <c r="K514" i="2"/>
  <c r="B564" i="2"/>
  <c r="K563" i="2"/>
  <c r="B563" i="2"/>
  <c r="K562" i="2"/>
  <c r="B562" i="2"/>
  <c r="K561" i="2"/>
  <c r="B561" i="2"/>
  <c r="K560" i="2"/>
  <c r="B560" i="2"/>
  <c r="K559" i="2"/>
  <c r="B559" i="2"/>
  <c r="K558" i="2"/>
  <c r="B558" i="2"/>
  <c r="K557" i="2"/>
  <c r="B557" i="2"/>
  <c r="K556" i="2"/>
  <c r="B556" i="2"/>
  <c r="K555" i="2"/>
  <c r="B555" i="2"/>
  <c r="K554" i="2"/>
  <c r="B554" i="2"/>
  <c r="K553" i="2"/>
  <c r="B553" i="2"/>
  <c r="K552" i="2"/>
  <c r="B552" i="2"/>
  <c r="K551" i="2"/>
  <c r="B551" i="2"/>
  <c r="K550" i="2"/>
  <c r="B550" i="2"/>
  <c r="K549" i="2"/>
  <c r="B549" i="2"/>
  <c r="K548" i="2"/>
  <c r="B548" i="2"/>
  <c r="K547" i="2"/>
  <c r="B547" i="2"/>
  <c r="K546" i="2"/>
  <c r="B546" i="2"/>
  <c r="K545" i="2"/>
  <c r="B545" i="2"/>
  <c r="K544" i="2"/>
  <c r="B544" i="2"/>
  <c r="K543" i="2"/>
  <c r="B543" i="2"/>
  <c r="K542" i="2"/>
  <c r="B542" i="2"/>
  <c r="K541" i="2"/>
  <c r="B541" i="2"/>
  <c r="K540" i="2"/>
  <c r="B540" i="2"/>
  <c r="K539" i="2"/>
  <c r="B539" i="2"/>
  <c r="K538" i="2"/>
  <c r="B538" i="2"/>
  <c r="K537" i="2"/>
  <c r="B537" i="2"/>
  <c r="K536" i="2"/>
  <c r="B536" i="2"/>
  <c r="K535" i="2"/>
  <c r="B535" i="2"/>
  <c r="B534" i="2"/>
  <c r="B533" i="2"/>
  <c r="B532" i="2"/>
  <c r="B531" i="2"/>
  <c r="G530" i="2"/>
  <c r="B530" i="2"/>
  <c r="G529" i="2"/>
  <c r="B529" i="2"/>
  <c r="G528" i="2"/>
  <c r="B528" i="2"/>
  <c r="G527" i="2"/>
  <c r="B527" i="2"/>
  <c r="G526" i="2"/>
  <c r="B526" i="2"/>
  <c r="K525" i="2"/>
  <c r="G525" i="2"/>
  <c r="B525" i="2"/>
  <c r="B524" i="2"/>
  <c r="B523" i="2"/>
  <c r="G522" i="2"/>
  <c r="B522" i="2"/>
  <c r="G521" i="2"/>
  <c r="B521" i="2"/>
  <c r="G520" i="2"/>
  <c r="B520" i="2"/>
  <c r="G519" i="2"/>
  <c r="B519" i="2"/>
  <c r="K518" i="2"/>
  <c r="G518" i="2"/>
  <c r="B518" i="2"/>
  <c r="G517" i="2"/>
  <c r="B517" i="2"/>
  <c r="B516" i="2"/>
  <c r="B515" i="2"/>
  <c r="G514" i="2"/>
  <c r="B514" i="2"/>
  <c r="G513" i="2"/>
  <c r="B513" i="2"/>
  <c r="G512" i="2"/>
  <c r="B512" i="2"/>
  <c r="K511" i="2"/>
  <c r="G511" i="2"/>
  <c r="B511" i="2"/>
  <c r="G510" i="2"/>
  <c r="B510" i="2"/>
  <c r="G509" i="2"/>
  <c r="B509" i="2"/>
  <c r="B508" i="2"/>
  <c r="B507" i="2"/>
  <c r="B506" i="2"/>
  <c r="N505" i="2"/>
  <c r="B505" i="2"/>
  <c r="B499" i="2"/>
  <c r="B498" i="2"/>
  <c r="B495" i="2"/>
  <c r="K494" i="2"/>
  <c r="B494" i="2"/>
  <c r="B493" i="2"/>
  <c r="B492" i="2"/>
  <c r="K491" i="2"/>
  <c r="B491" i="2"/>
  <c r="B490" i="2"/>
  <c r="B489" i="2"/>
  <c r="K488" i="2"/>
  <c r="B488" i="2"/>
  <c r="K487" i="2"/>
  <c r="B487" i="2"/>
  <c r="B486" i="2"/>
  <c r="K485" i="2"/>
  <c r="B485" i="2"/>
  <c r="B484" i="2"/>
  <c r="K483" i="2"/>
  <c r="B483" i="2"/>
  <c r="K482" i="2"/>
  <c r="B482" i="2"/>
  <c r="B481" i="2"/>
  <c r="F441" i="2"/>
  <c r="H441" i="2" s="1"/>
  <c r="B480" i="2"/>
  <c r="K479" i="2"/>
  <c r="B479" i="2"/>
  <c r="K478" i="2"/>
  <c r="B478" i="2"/>
  <c r="B477" i="2"/>
  <c r="J461" i="2"/>
  <c r="B476" i="2"/>
  <c r="B475" i="2"/>
  <c r="B474" i="2"/>
  <c r="K473" i="2"/>
  <c r="B473" i="2"/>
  <c r="B472" i="2"/>
  <c r="J440" i="2"/>
  <c r="L440" i="2" s="1"/>
  <c r="B471" i="2"/>
  <c r="B470" i="2"/>
  <c r="B469" i="2"/>
  <c r="B468" i="2"/>
  <c r="K467" i="2"/>
  <c r="B467" i="2"/>
  <c r="B466" i="2"/>
  <c r="B465" i="2"/>
  <c r="B464" i="2"/>
  <c r="B463" i="2"/>
  <c r="B462" i="2"/>
  <c r="B461" i="2"/>
  <c r="B460" i="2"/>
  <c r="K459" i="2"/>
  <c r="J459" i="2"/>
  <c r="L459" i="2" s="1"/>
  <c r="G459" i="2"/>
  <c r="B459" i="2"/>
  <c r="B458" i="2"/>
  <c r="F457" i="2"/>
  <c r="B457" i="2"/>
  <c r="B456" i="2"/>
  <c r="B455" i="2"/>
  <c r="B454" i="2"/>
  <c r="K453" i="2"/>
  <c r="B453" i="2"/>
  <c r="K452" i="2"/>
  <c r="G452" i="2"/>
  <c r="F452" i="2"/>
  <c r="H452" i="2" s="1"/>
  <c r="B452" i="2"/>
  <c r="B451" i="2"/>
  <c r="G450" i="2"/>
  <c r="B450" i="2"/>
  <c r="K449" i="2"/>
  <c r="B449" i="2"/>
  <c r="G448" i="2"/>
  <c r="B448" i="2"/>
  <c r="B447" i="2"/>
  <c r="B446" i="2"/>
  <c r="B445" i="2"/>
  <c r="G444" i="2"/>
  <c r="B444" i="2"/>
  <c r="G443" i="2"/>
  <c r="B443" i="2"/>
  <c r="B442" i="2"/>
  <c r="K441" i="2"/>
  <c r="G441" i="2"/>
  <c r="B441" i="2"/>
  <c r="K440" i="2"/>
  <c r="B440" i="2"/>
  <c r="B439" i="2"/>
  <c r="B438" i="2"/>
  <c r="B437" i="2"/>
  <c r="N436" i="2"/>
  <c r="B436" i="2"/>
  <c r="B430" i="2"/>
  <c r="B429" i="2"/>
  <c r="B427" i="2"/>
  <c r="D426" i="2"/>
  <c r="D425" i="2"/>
  <c r="D424" i="2"/>
  <c r="D423" i="2"/>
  <c r="D422" i="2"/>
  <c r="K421" i="2"/>
  <c r="D421" i="2"/>
  <c r="D420" i="2"/>
  <c r="K419" i="2"/>
  <c r="D419" i="2"/>
  <c r="D418" i="2"/>
  <c r="B419" i="2" s="1"/>
  <c r="K417" i="2"/>
  <c r="D417" i="2"/>
  <c r="K416" i="2"/>
  <c r="D416" i="2"/>
  <c r="K415" i="2"/>
  <c r="D415" i="2"/>
  <c r="K414" i="2"/>
  <c r="D414" i="2"/>
  <c r="D413" i="2"/>
  <c r="D412" i="2"/>
  <c r="D411" i="2"/>
  <c r="B411" i="2"/>
  <c r="D410" i="2"/>
  <c r="K409" i="2"/>
  <c r="D409" i="2"/>
  <c r="D408" i="2"/>
  <c r="D407" i="2"/>
  <c r="D406" i="2"/>
  <c r="D405" i="2"/>
  <c r="K404" i="2"/>
  <c r="D404" i="2"/>
  <c r="D403" i="2"/>
  <c r="D402" i="2"/>
  <c r="D401" i="2"/>
  <c r="D400" i="2"/>
  <c r="D399" i="2"/>
  <c r="D398" i="2"/>
  <c r="B398" i="2" s="1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N368" i="2"/>
  <c r="B368" i="2"/>
  <c r="B362" i="2"/>
  <c r="B361" i="2"/>
  <c r="D358" i="2"/>
  <c r="B358" i="2"/>
  <c r="K357" i="2"/>
  <c r="B357" i="2"/>
  <c r="K356" i="2"/>
  <c r="B356" i="2"/>
  <c r="K355" i="2"/>
  <c r="B355" i="2"/>
  <c r="K354" i="2"/>
  <c r="B354" i="2"/>
  <c r="K353" i="2"/>
  <c r="B353" i="2"/>
  <c r="K352" i="2"/>
  <c r="B352" i="2"/>
  <c r="K351" i="2"/>
  <c r="B351" i="2"/>
  <c r="K350" i="2"/>
  <c r="B350" i="2"/>
  <c r="K349" i="2"/>
  <c r="B349" i="2"/>
  <c r="K348" i="2"/>
  <c r="B348" i="2"/>
  <c r="K347" i="2"/>
  <c r="B347" i="2"/>
  <c r="K346" i="2"/>
  <c r="B346" i="2"/>
  <c r="K345" i="2"/>
  <c r="B345" i="2"/>
  <c r="K344" i="2"/>
  <c r="B344" i="2"/>
  <c r="K343" i="2"/>
  <c r="B343" i="2"/>
  <c r="K342" i="2"/>
  <c r="B342" i="2"/>
  <c r="K341" i="2"/>
  <c r="B341" i="2"/>
  <c r="K340" i="2"/>
  <c r="B340" i="2"/>
  <c r="K339" i="2"/>
  <c r="B339" i="2"/>
  <c r="B338" i="2"/>
  <c r="B337" i="2"/>
  <c r="K336" i="2"/>
  <c r="B336" i="2"/>
  <c r="K335" i="2"/>
  <c r="B335" i="2"/>
  <c r="B334" i="2"/>
  <c r="B333" i="2"/>
  <c r="K332" i="2"/>
  <c r="B332" i="2"/>
  <c r="K331" i="2"/>
  <c r="B331" i="2"/>
  <c r="K330" i="2"/>
  <c r="B330" i="2"/>
  <c r="B329" i="2"/>
  <c r="B328" i="2"/>
  <c r="B327" i="2"/>
  <c r="B326" i="2"/>
  <c r="K325" i="2"/>
  <c r="E325" i="2"/>
  <c r="B325" i="2"/>
  <c r="E324" i="2"/>
  <c r="K324" i="2" s="1"/>
  <c r="B324" i="2"/>
  <c r="E323" i="2"/>
  <c r="B323" i="2"/>
  <c r="K322" i="2"/>
  <c r="E322" i="2"/>
  <c r="B322" i="2"/>
  <c r="K321" i="2"/>
  <c r="J321" i="2"/>
  <c r="L321" i="2" s="1"/>
  <c r="E321" i="2"/>
  <c r="B321" i="2"/>
  <c r="K320" i="2"/>
  <c r="E320" i="2"/>
  <c r="B320" i="2"/>
  <c r="E319" i="2"/>
  <c r="B319" i="2"/>
  <c r="K318" i="2"/>
  <c r="J318" i="2"/>
  <c r="L318" i="2" s="1"/>
  <c r="E318" i="2"/>
  <c r="B318" i="2"/>
  <c r="B317" i="2"/>
  <c r="B316" i="2"/>
  <c r="E315" i="2"/>
  <c r="K315" i="2" s="1"/>
  <c r="B315" i="2"/>
  <c r="E314" i="2"/>
  <c r="B314" i="2"/>
  <c r="E313" i="2"/>
  <c r="B313" i="2"/>
  <c r="E312" i="2"/>
  <c r="K312" i="2" s="1"/>
  <c r="B312" i="2"/>
  <c r="K311" i="2"/>
  <c r="E311" i="2"/>
  <c r="B311" i="2"/>
  <c r="F310" i="2"/>
  <c r="E310" i="2"/>
  <c r="K310" i="2" s="1"/>
  <c r="B310" i="2"/>
  <c r="E309" i="2"/>
  <c r="K309" i="2" s="1"/>
  <c r="B309" i="2"/>
  <c r="J308" i="2"/>
  <c r="E308" i="2"/>
  <c r="B308" i="2"/>
  <c r="B307" i="2"/>
  <c r="B306" i="2"/>
  <c r="E305" i="2"/>
  <c r="F305" i="2" s="1"/>
  <c r="B305" i="2"/>
  <c r="K304" i="2"/>
  <c r="E304" i="2"/>
  <c r="B304" i="2"/>
  <c r="K303" i="2"/>
  <c r="E303" i="2"/>
  <c r="B303" i="2"/>
  <c r="K302" i="2"/>
  <c r="F302" i="2"/>
  <c r="E302" i="2"/>
  <c r="B302" i="2"/>
  <c r="K301" i="2"/>
  <c r="E301" i="2"/>
  <c r="B301" i="2"/>
  <c r="E300" i="2"/>
  <c r="B300" i="2"/>
  <c r="J299" i="2"/>
  <c r="E299" i="2"/>
  <c r="B299" i="2"/>
  <c r="K298" i="2"/>
  <c r="E298" i="2"/>
  <c r="B298" i="2"/>
  <c r="B297" i="2"/>
  <c r="B296" i="2"/>
  <c r="B295" i="2"/>
  <c r="N294" i="2"/>
  <c r="B294" i="2"/>
  <c r="B288" i="2"/>
  <c r="B287" i="2"/>
  <c r="K251" i="2"/>
  <c r="B284" i="2"/>
  <c r="J283" i="2"/>
  <c r="B283" i="2"/>
  <c r="J282" i="2"/>
  <c r="B282" i="2"/>
  <c r="J281" i="2"/>
  <c r="B281" i="2"/>
  <c r="J280" i="2"/>
  <c r="B280" i="2"/>
  <c r="B279" i="2"/>
  <c r="J278" i="2"/>
  <c r="B278" i="2"/>
  <c r="J277" i="2"/>
  <c r="B277" i="2"/>
  <c r="B276" i="2"/>
  <c r="J275" i="2"/>
  <c r="B275" i="2"/>
  <c r="J274" i="2"/>
  <c r="B274" i="2"/>
  <c r="B273" i="2"/>
  <c r="J272" i="2"/>
  <c r="B272" i="2"/>
  <c r="J271" i="2"/>
  <c r="B271" i="2"/>
  <c r="J270" i="2"/>
  <c r="B270" i="2"/>
  <c r="J269" i="2"/>
  <c r="B269" i="2"/>
  <c r="B268" i="2"/>
  <c r="B267" i="2"/>
  <c r="B266" i="2"/>
  <c r="J265" i="2"/>
  <c r="B265" i="2"/>
  <c r="F252" i="2"/>
  <c r="B264" i="2"/>
  <c r="J263" i="2"/>
  <c r="F242" i="2"/>
  <c r="B263" i="2"/>
  <c r="B262" i="2"/>
  <c r="J261" i="2"/>
  <c r="B261" i="2"/>
  <c r="J260" i="2"/>
  <c r="B260" i="2"/>
  <c r="J259" i="2"/>
  <c r="B259" i="2"/>
  <c r="B258" i="2"/>
  <c r="J257" i="2"/>
  <c r="B257" i="2"/>
  <c r="B256" i="2"/>
  <c r="B255" i="2"/>
  <c r="B254" i="2"/>
  <c r="B253" i="2"/>
  <c r="B252" i="2"/>
  <c r="B251" i="2"/>
  <c r="F250" i="2"/>
  <c r="B250" i="2"/>
  <c r="B249" i="2"/>
  <c r="B248" i="2"/>
  <c r="B247" i="2"/>
  <c r="B246" i="2"/>
  <c r="B245" i="2"/>
  <c r="F244" i="2"/>
  <c r="B244" i="2"/>
  <c r="B243" i="2"/>
  <c r="B242" i="2"/>
  <c r="O241" i="2"/>
  <c r="N241" i="2"/>
  <c r="L241" i="2"/>
  <c r="K241" i="2"/>
  <c r="J241" i="2"/>
  <c r="H241" i="2"/>
  <c r="G241" i="2"/>
  <c r="F241" i="2"/>
  <c r="B241" i="2"/>
  <c r="N240" i="2"/>
  <c r="B240" i="2"/>
  <c r="B234" i="2"/>
  <c r="B233" i="2"/>
  <c r="J230" i="2"/>
  <c r="D230" i="2"/>
  <c r="B230" i="2"/>
  <c r="K189" i="2"/>
  <c r="G195" i="2"/>
  <c r="B229" i="2"/>
  <c r="J228" i="2"/>
  <c r="B228" i="2"/>
  <c r="J227" i="2"/>
  <c r="B227" i="2"/>
  <c r="J226" i="2"/>
  <c r="B226" i="2"/>
  <c r="J225" i="2"/>
  <c r="B225" i="2"/>
  <c r="J224" i="2"/>
  <c r="B224" i="2"/>
  <c r="J223" i="2"/>
  <c r="B223" i="2"/>
  <c r="J222" i="2"/>
  <c r="B222" i="2"/>
  <c r="J221" i="2"/>
  <c r="B221" i="2"/>
  <c r="J220" i="2"/>
  <c r="B220" i="2"/>
  <c r="J219" i="2"/>
  <c r="B219" i="2"/>
  <c r="J218" i="2"/>
  <c r="B218" i="2"/>
  <c r="J217" i="2"/>
  <c r="B217" i="2"/>
  <c r="J216" i="2"/>
  <c r="B216" i="2"/>
  <c r="J215" i="2"/>
  <c r="B215" i="2"/>
  <c r="J214" i="2"/>
  <c r="B214" i="2"/>
  <c r="J213" i="2"/>
  <c r="B213" i="2"/>
  <c r="J212" i="2"/>
  <c r="B212" i="2"/>
  <c r="B211" i="2"/>
  <c r="J210" i="2"/>
  <c r="B210" i="2"/>
  <c r="J209" i="2"/>
  <c r="B209" i="2"/>
  <c r="F194" i="2"/>
  <c r="H194" i="2" s="1"/>
  <c r="B208" i="2"/>
  <c r="J207" i="2"/>
  <c r="B207" i="2"/>
  <c r="J206" i="2"/>
  <c r="B206" i="2"/>
  <c r="B205" i="2"/>
  <c r="J204" i="2"/>
  <c r="B204" i="2"/>
  <c r="J203" i="2"/>
  <c r="B203" i="2"/>
  <c r="B202" i="2"/>
  <c r="B201" i="2"/>
  <c r="B200" i="2"/>
  <c r="B199" i="2"/>
  <c r="B198" i="2"/>
  <c r="K197" i="2"/>
  <c r="G197" i="2"/>
  <c r="B197" i="2"/>
  <c r="G196" i="2"/>
  <c r="B196" i="2"/>
  <c r="B195" i="2"/>
  <c r="K194" i="2"/>
  <c r="G194" i="2"/>
  <c r="B194" i="2"/>
  <c r="G193" i="2"/>
  <c r="B193" i="2"/>
  <c r="G192" i="2"/>
  <c r="B192" i="2"/>
  <c r="B191" i="2"/>
  <c r="G190" i="2"/>
  <c r="B190" i="2"/>
  <c r="G189" i="2"/>
  <c r="B189" i="2"/>
  <c r="G188" i="2"/>
  <c r="B188" i="2"/>
  <c r="B187" i="2"/>
  <c r="G186" i="2"/>
  <c r="B186" i="2"/>
  <c r="G185" i="2"/>
  <c r="B185" i="2"/>
  <c r="G184" i="2"/>
  <c r="B184" i="2"/>
  <c r="O183" i="2"/>
  <c r="N183" i="2"/>
  <c r="L183" i="2"/>
  <c r="K183" i="2"/>
  <c r="J183" i="2"/>
  <c r="H183" i="2"/>
  <c r="G183" i="2"/>
  <c r="F183" i="2"/>
  <c r="B183" i="2"/>
  <c r="N182" i="2"/>
  <c r="B182" i="2"/>
  <c r="B176" i="2"/>
  <c r="B175" i="2"/>
  <c r="J172" i="2"/>
  <c r="B172" i="2"/>
  <c r="J171" i="2"/>
  <c r="B171" i="2"/>
  <c r="J170" i="2"/>
  <c r="B170" i="2"/>
  <c r="J169" i="2"/>
  <c r="B169" i="2"/>
  <c r="B168" i="2"/>
  <c r="J167" i="2"/>
  <c r="B167" i="2"/>
  <c r="J166" i="2"/>
  <c r="B166" i="2"/>
  <c r="B165" i="2"/>
  <c r="J164" i="2"/>
  <c r="B164" i="2"/>
  <c r="J163" i="2"/>
  <c r="B163" i="2"/>
  <c r="B162" i="2"/>
  <c r="J161" i="2"/>
  <c r="B161" i="2"/>
  <c r="J160" i="2"/>
  <c r="B160" i="2"/>
  <c r="J159" i="2"/>
  <c r="B159" i="2"/>
  <c r="J158" i="2"/>
  <c r="B158" i="2"/>
  <c r="J157" i="2"/>
  <c r="B157" i="2"/>
  <c r="J156" i="2"/>
  <c r="B156" i="2"/>
  <c r="B155" i="2"/>
  <c r="J154" i="2"/>
  <c r="B154" i="2"/>
  <c r="B153" i="2"/>
  <c r="B152" i="2"/>
  <c r="J151" i="2"/>
  <c r="B151" i="2"/>
  <c r="F129" i="2"/>
  <c r="H129" i="2" s="1"/>
  <c r="B150" i="2"/>
  <c r="J149" i="2"/>
  <c r="B149" i="2"/>
  <c r="J148" i="2"/>
  <c r="B148" i="2"/>
  <c r="B147" i="2"/>
  <c r="J146" i="2"/>
  <c r="J133" i="2"/>
  <c r="L133" i="2" s="1"/>
  <c r="B146" i="2"/>
  <c r="J145" i="2"/>
  <c r="B145" i="2"/>
  <c r="B144" i="2"/>
  <c r="B143" i="2"/>
  <c r="B142" i="2"/>
  <c r="B141" i="2"/>
  <c r="K140" i="2"/>
  <c r="G140" i="2"/>
  <c r="B140" i="2"/>
  <c r="K139" i="2"/>
  <c r="G139" i="2"/>
  <c r="B139" i="2"/>
  <c r="K138" i="2"/>
  <c r="G138" i="2"/>
  <c r="B138" i="2"/>
  <c r="K137" i="2"/>
  <c r="J137" i="2"/>
  <c r="L137" i="2" s="1"/>
  <c r="G137" i="2"/>
  <c r="B137" i="2"/>
  <c r="K136" i="2"/>
  <c r="G136" i="2"/>
  <c r="B136" i="2"/>
  <c r="K135" i="2"/>
  <c r="G135" i="2"/>
  <c r="B135" i="2"/>
  <c r="K134" i="2"/>
  <c r="G134" i="2"/>
  <c r="B134" i="2"/>
  <c r="K133" i="2"/>
  <c r="G133" i="2"/>
  <c r="B133" i="2"/>
  <c r="K132" i="2"/>
  <c r="G132" i="2"/>
  <c r="B132" i="2"/>
  <c r="K131" i="2"/>
  <c r="G131" i="2"/>
  <c r="B131" i="2"/>
  <c r="K130" i="2"/>
  <c r="G130" i="2"/>
  <c r="B130" i="2"/>
  <c r="K129" i="2"/>
  <c r="G129" i="2"/>
  <c r="B129" i="2"/>
  <c r="K128" i="2"/>
  <c r="G128" i="2"/>
  <c r="B128" i="2"/>
  <c r="K127" i="2"/>
  <c r="G127" i="2"/>
  <c r="B127" i="2"/>
  <c r="O126" i="2"/>
  <c r="N126" i="2"/>
  <c r="L126" i="2"/>
  <c r="K126" i="2"/>
  <c r="J126" i="2"/>
  <c r="H126" i="2"/>
  <c r="G126" i="2"/>
  <c r="F126" i="2"/>
  <c r="B126" i="2"/>
  <c r="N125" i="2"/>
  <c r="B125" i="2"/>
  <c r="B119" i="2"/>
  <c r="B118" i="2"/>
  <c r="G78" i="2"/>
  <c r="B115" i="2"/>
  <c r="B114" i="2"/>
  <c r="J113" i="2"/>
  <c r="B113" i="2"/>
  <c r="J112" i="2"/>
  <c r="B112" i="2"/>
  <c r="J111" i="2"/>
  <c r="B111" i="2"/>
  <c r="J110" i="2"/>
  <c r="B110" i="2"/>
  <c r="J109" i="2"/>
  <c r="B109" i="2"/>
  <c r="J108" i="2"/>
  <c r="B108" i="2"/>
  <c r="J107" i="2"/>
  <c r="B107" i="2"/>
  <c r="J106" i="2"/>
  <c r="B106" i="2"/>
  <c r="J105" i="2"/>
  <c r="B105" i="2"/>
  <c r="J104" i="2"/>
  <c r="B104" i="2"/>
  <c r="J103" i="2"/>
  <c r="B103" i="2"/>
  <c r="J102" i="2"/>
  <c r="B102" i="2"/>
  <c r="J101" i="2"/>
  <c r="B101" i="2"/>
  <c r="J100" i="2"/>
  <c r="B100" i="2"/>
  <c r="J99" i="2"/>
  <c r="B99" i="2"/>
  <c r="J98" i="2"/>
  <c r="B98" i="2"/>
  <c r="J97" i="2"/>
  <c r="B97" i="2"/>
  <c r="J96" i="2"/>
  <c r="B96" i="2"/>
  <c r="J95" i="2"/>
  <c r="B95" i="2"/>
  <c r="J94" i="2"/>
  <c r="B94" i="2"/>
  <c r="J93" i="2"/>
  <c r="B93" i="2"/>
  <c r="J92" i="2"/>
  <c r="B92" i="2"/>
  <c r="J91" i="2"/>
  <c r="B91" i="2"/>
  <c r="J90" i="2"/>
  <c r="B90" i="2"/>
  <c r="J89" i="2"/>
  <c r="B89" i="2"/>
  <c r="J88" i="2"/>
  <c r="B88" i="2"/>
  <c r="B87" i="2"/>
  <c r="B86" i="2"/>
  <c r="B85" i="2"/>
  <c r="B84" i="2"/>
  <c r="B83" i="2"/>
  <c r="K82" i="2"/>
  <c r="G82" i="2"/>
  <c r="B82" i="2"/>
  <c r="B81" i="2"/>
  <c r="B80" i="2"/>
  <c r="K79" i="2"/>
  <c r="B79" i="2"/>
  <c r="K78" i="2"/>
  <c r="B78" i="2"/>
  <c r="B77" i="2"/>
  <c r="K76" i="2"/>
  <c r="B76" i="2"/>
  <c r="K75" i="2"/>
  <c r="G75" i="2"/>
  <c r="B75" i="2"/>
  <c r="G74" i="2"/>
  <c r="B74" i="2"/>
  <c r="B73" i="2"/>
  <c r="B72" i="2"/>
  <c r="G71" i="2"/>
  <c r="B71" i="2"/>
  <c r="B70" i="2"/>
  <c r="B69" i="2"/>
  <c r="O68" i="2"/>
  <c r="N68" i="2"/>
  <c r="L68" i="2"/>
  <c r="K68" i="2"/>
  <c r="J68" i="2"/>
  <c r="H68" i="2"/>
  <c r="G68" i="2"/>
  <c r="F68" i="2"/>
  <c r="B68" i="2"/>
  <c r="N67" i="2"/>
  <c r="B67" i="2"/>
  <c r="B62" i="2"/>
  <c r="B61" i="2"/>
  <c r="B60" i="2"/>
  <c r="J57" i="2"/>
  <c r="G24" i="2"/>
  <c r="B57" i="2"/>
  <c r="J56" i="2"/>
  <c r="B56" i="2"/>
  <c r="B55" i="2"/>
  <c r="J54" i="2"/>
  <c r="B54" i="2"/>
  <c r="J53" i="2"/>
  <c r="B53" i="2"/>
  <c r="B52" i="2"/>
  <c r="J51" i="2"/>
  <c r="B51" i="2"/>
  <c r="J50" i="2"/>
  <c r="B50" i="2"/>
  <c r="J49" i="2"/>
  <c r="B49" i="2"/>
  <c r="J48" i="2"/>
  <c r="B48" i="2"/>
  <c r="J47" i="2"/>
  <c r="B47" i="2"/>
  <c r="J46" i="2"/>
  <c r="B46" i="2"/>
  <c r="J45" i="2"/>
  <c r="B45" i="2"/>
  <c r="J44" i="2"/>
  <c r="B44" i="2"/>
  <c r="J43" i="2"/>
  <c r="B43" i="2"/>
  <c r="J42" i="2"/>
  <c r="B42" i="2"/>
  <c r="J41" i="2"/>
  <c r="B41" i="2"/>
  <c r="F22" i="2"/>
  <c r="H22" i="2" s="1"/>
  <c r="B40" i="2"/>
  <c r="J39" i="2"/>
  <c r="B39" i="2"/>
  <c r="J38" i="2"/>
  <c r="B38" i="2"/>
  <c r="J37" i="2"/>
  <c r="B37" i="2"/>
  <c r="J36" i="2"/>
  <c r="B36" i="2"/>
  <c r="F17" i="2"/>
  <c r="H17" i="2" s="1"/>
  <c r="B35" i="2"/>
  <c r="J34" i="2"/>
  <c r="B34" i="2"/>
  <c r="J33" i="2"/>
  <c r="B33" i="2"/>
  <c r="F15" i="2"/>
  <c r="H15" i="2" s="1"/>
  <c r="B32" i="2"/>
  <c r="J31" i="2"/>
  <c r="B31" i="2"/>
  <c r="J30" i="2"/>
  <c r="B30" i="2"/>
  <c r="B29" i="2"/>
  <c r="B28" i="2"/>
  <c r="B27" i="2"/>
  <c r="B26" i="2"/>
  <c r="K25" i="2"/>
  <c r="G25" i="2"/>
  <c r="B25" i="2"/>
  <c r="K24" i="2"/>
  <c r="B24" i="2"/>
  <c r="K23" i="2"/>
  <c r="G23" i="2"/>
  <c r="B23" i="2"/>
  <c r="K22" i="2"/>
  <c r="G22" i="2"/>
  <c r="B22" i="2"/>
  <c r="K21" i="2"/>
  <c r="G21" i="2"/>
  <c r="B21" i="2"/>
  <c r="K20" i="2"/>
  <c r="B20" i="2"/>
  <c r="K19" i="2"/>
  <c r="G19" i="2"/>
  <c r="B19" i="2"/>
  <c r="K18" i="2"/>
  <c r="G18" i="2"/>
  <c r="B18" i="2"/>
  <c r="K17" i="2"/>
  <c r="G17" i="2"/>
  <c r="B17" i="2"/>
  <c r="K16" i="2"/>
  <c r="B16" i="2"/>
  <c r="K15" i="2"/>
  <c r="G15" i="2"/>
  <c r="B15" i="2"/>
  <c r="K14" i="2"/>
  <c r="G14" i="2"/>
  <c r="B14" i="2"/>
  <c r="K13" i="2"/>
  <c r="G13" i="2"/>
  <c r="B13" i="2"/>
  <c r="K12" i="2"/>
  <c r="B12" i="2"/>
  <c r="B11" i="2"/>
  <c r="F125" i="2"/>
  <c r="B10" i="2"/>
  <c r="E34" i="1"/>
  <c r="D34" i="1"/>
  <c r="E33" i="1"/>
  <c r="D33" i="1"/>
  <c r="E32" i="1"/>
  <c r="D32" i="1"/>
  <c r="D30" i="1"/>
  <c r="D29" i="1"/>
  <c r="D28" i="1"/>
  <c r="E16" i="1"/>
  <c r="E14" i="1"/>
  <c r="E12" i="1"/>
  <c r="E10" i="1"/>
  <c r="I8" i="1"/>
  <c r="F13" i="2" l="1"/>
  <c r="H13" i="2" s="1"/>
  <c r="H244" i="2"/>
  <c r="L299" i="2"/>
  <c r="J185" i="2"/>
  <c r="B289" i="2"/>
  <c r="B500" i="2"/>
  <c r="B235" i="2"/>
  <c r="B120" i="2"/>
  <c r="B431" i="2"/>
  <c r="F19" i="2"/>
  <c r="H19" i="2" s="1"/>
  <c r="J52" i="2"/>
  <c r="F138" i="2"/>
  <c r="H138" i="2" s="1"/>
  <c r="F132" i="2"/>
  <c r="H132" i="2" s="1"/>
  <c r="F130" i="2"/>
  <c r="H130" i="2" s="1"/>
  <c r="B403" i="2"/>
  <c r="K403" i="2"/>
  <c r="N459" i="2"/>
  <c r="O459" i="2" s="1"/>
  <c r="F191" i="2"/>
  <c r="F196" i="2"/>
  <c r="H196" i="2" s="1"/>
  <c r="B363" i="2"/>
  <c r="B426" i="2"/>
  <c r="F522" i="2"/>
  <c r="H522" i="2" s="1"/>
  <c r="F518" i="2"/>
  <c r="H518" i="2" s="1"/>
  <c r="F529" i="2"/>
  <c r="H529" i="2" s="1"/>
  <c r="F525" i="2"/>
  <c r="H525" i="2" s="1"/>
  <c r="F512" i="2"/>
  <c r="H512" i="2" s="1"/>
  <c r="F513" i="2"/>
  <c r="H513" i="2" s="1"/>
  <c r="F509" i="2"/>
  <c r="H509" i="2" s="1"/>
  <c r="F530" i="2"/>
  <c r="H530" i="2" s="1"/>
  <c r="F514" i="2"/>
  <c r="H514" i="2" s="1"/>
  <c r="F519" i="2"/>
  <c r="H519" i="2" s="1"/>
  <c r="F517" i="2"/>
  <c r="H517" i="2" s="1"/>
  <c r="F527" i="2"/>
  <c r="H527" i="2" s="1"/>
  <c r="F510" i="2"/>
  <c r="H510" i="2" s="1"/>
  <c r="F521" i="2"/>
  <c r="H521" i="2" s="1"/>
  <c r="F526" i="2"/>
  <c r="H526" i="2" s="1"/>
  <c r="F528" i="2"/>
  <c r="H528" i="2" s="1"/>
  <c r="F520" i="2"/>
  <c r="H520" i="2" s="1"/>
  <c r="F73" i="2"/>
  <c r="G248" i="2"/>
  <c r="G245" i="2"/>
  <c r="G249" i="2"/>
  <c r="G251" i="2"/>
  <c r="G247" i="2"/>
  <c r="G243" i="2"/>
  <c r="G252" i="2"/>
  <c r="H252" i="2" s="1"/>
  <c r="G246" i="2"/>
  <c r="G242" i="2"/>
  <c r="H242" i="2" s="1"/>
  <c r="K422" i="2"/>
  <c r="B422" i="2"/>
  <c r="J82" i="2"/>
  <c r="L82" i="2" s="1"/>
  <c r="J78" i="2"/>
  <c r="L78" i="2" s="1"/>
  <c r="J76" i="2"/>
  <c r="L76" i="2" s="1"/>
  <c r="J72" i="2"/>
  <c r="J73" i="2"/>
  <c r="J69" i="2"/>
  <c r="L69" i="2" s="1"/>
  <c r="J77" i="2"/>
  <c r="J80" i="2"/>
  <c r="L80" i="2" s="1"/>
  <c r="N80" i="2" s="1"/>
  <c r="O80" i="2" s="1"/>
  <c r="J81" i="2"/>
  <c r="J74" i="2"/>
  <c r="J71" i="2"/>
  <c r="J192" i="2"/>
  <c r="J70" i="2"/>
  <c r="L70" i="2" s="1"/>
  <c r="F185" i="2"/>
  <c r="H185" i="2" s="1"/>
  <c r="F24" i="2"/>
  <c r="H24" i="2" s="1"/>
  <c r="J267" i="2"/>
  <c r="J251" i="2"/>
  <c r="L251" i="2" s="1"/>
  <c r="F511" i="2"/>
  <c r="H511" i="2" s="1"/>
  <c r="J15" i="2"/>
  <c r="L15" i="2" s="1"/>
  <c r="N15" i="2" s="1"/>
  <c r="O15" i="2" s="1"/>
  <c r="F77" i="2"/>
  <c r="H77" i="2" s="1"/>
  <c r="J191" i="2"/>
  <c r="J211" i="2"/>
  <c r="J186" i="2"/>
  <c r="J18" i="2"/>
  <c r="L18" i="2" s="1"/>
  <c r="N18" i="2" s="1"/>
  <c r="O18" i="2" s="1"/>
  <c r="J40" i="2"/>
  <c r="J55" i="2"/>
  <c r="F74" i="2"/>
  <c r="H74" i="2" s="1"/>
  <c r="N133" i="2"/>
  <c r="O133" i="2" s="1"/>
  <c r="J153" i="2"/>
  <c r="G250" i="2"/>
  <c r="H250" i="2" s="1"/>
  <c r="J24" i="2"/>
  <c r="L24" i="2" s="1"/>
  <c r="J150" i="2"/>
  <c r="F505" i="2"/>
  <c r="F436" i="2"/>
  <c r="F240" i="2"/>
  <c r="F294" i="2"/>
  <c r="F368" i="2"/>
  <c r="F182" i="2"/>
  <c r="F67" i="2"/>
  <c r="G28" i="2"/>
  <c r="J75" i="2"/>
  <c r="L75" i="2" s="1"/>
  <c r="J519" i="2"/>
  <c r="J526" i="2"/>
  <c r="J513" i="2"/>
  <c r="J509" i="2"/>
  <c r="J514" i="2"/>
  <c r="L514" i="2" s="1"/>
  <c r="N514" i="2" s="1"/>
  <c r="J510" i="2"/>
  <c r="L510" i="2" s="1"/>
  <c r="N510" i="2" s="1"/>
  <c r="O510" i="2" s="1"/>
  <c r="J521" i="2"/>
  <c r="J528" i="2"/>
  <c r="L528" i="2" s="1"/>
  <c r="J512" i="2"/>
  <c r="L512" i="2" s="1"/>
  <c r="J525" i="2"/>
  <c r="L525" i="2" s="1"/>
  <c r="N525" i="2" s="1"/>
  <c r="O525" i="2" s="1"/>
  <c r="J527" i="2"/>
  <c r="J529" i="2"/>
  <c r="J520" i="2"/>
  <c r="J518" i="2"/>
  <c r="L518" i="2" s="1"/>
  <c r="J511" i="2"/>
  <c r="L511" i="2" s="1"/>
  <c r="J20" i="2"/>
  <c r="L20" i="2" s="1"/>
  <c r="J155" i="2"/>
  <c r="J35" i="2"/>
  <c r="J140" i="2"/>
  <c r="L140" i="2" s="1"/>
  <c r="B177" i="2"/>
  <c r="J188" i="2"/>
  <c r="L188" i="2" s="1"/>
  <c r="N188" i="2" s="1"/>
  <c r="O188" i="2" s="1"/>
  <c r="F193" i="2"/>
  <c r="H193" i="2" s="1"/>
  <c r="J197" i="2"/>
  <c r="L197" i="2" s="1"/>
  <c r="J314" i="2"/>
  <c r="B406" i="2"/>
  <c r="J517" i="2"/>
  <c r="L517" i="2" s="1"/>
  <c r="N517" i="2" s="1"/>
  <c r="O517" i="2" s="1"/>
  <c r="J87" i="2"/>
  <c r="G244" i="2"/>
  <c r="J79" i="2"/>
  <c r="L79" i="2" s="1"/>
  <c r="J436" i="2"/>
  <c r="J368" i="2"/>
  <c r="J125" i="2"/>
  <c r="J505" i="2"/>
  <c r="J294" i="2"/>
  <c r="H28" i="2"/>
  <c r="J240" i="2"/>
  <c r="J67" i="2"/>
  <c r="J182" i="2"/>
  <c r="J22" i="2"/>
  <c r="L22" i="2" s="1"/>
  <c r="N22" i="2" s="1"/>
  <c r="O22" i="2" s="1"/>
  <c r="J19" i="2"/>
  <c r="L19" i="2" s="1"/>
  <c r="F133" i="2"/>
  <c r="H133" i="2" s="1"/>
  <c r="F136" i="2"/>
  <c r="H136" i="2" s="1"/>
  <c r="J247" i="2"/>
  <c r="L247" i="2" s="1"/>
  <c r="F18" i="2"/>
  <c r="H18" i="2" s="1"/>
  <c r="F23" i="2"/>
  <c r="H23" i="2" s="1"/>
  <c r="F21" i="2"/>
  <c r="H21" i="2" s="1"/>
  <c r="F14" i="2"/>
  <c r="H14" i="2" s="1"/>
  <c r="J32" i="2"/>
  <c r="J139" i="2"/>
  <c r="L139" i="2" s="1"/>
  <c r="N139" i="2" s="1"/>
  <c r="O139" i="2" s="1"/>
  <c r="J130" i="2"/>
  <c r="L130" i="2" s="1"/>
  <c r="N130" i="2" s="1"/>
  <c r="O130" i="2" s="1"/>
  <c r="F298" i="2"/>
  <c r="F314" i="2"/>
  <c r="J325" i="2"/>
  <c r="L325" i="2" s="1"/>
  <c r="K333" i="2"/>
  <c r="B416" i="2"/>
  <c r="B404" i="2"/>
  <c r="B423" i="2"/>
  <c r="B420" i="2"/>
  <c r="B410" i="2"/>
  <c r="B400" i="2"/>
  <c r="B412" i="2"/>
  <c r="B424" i="2"/>
  <c r="B399" i="2"/>
  <c r="B408" i="2"/>
  <c r="B407" i="2"/>
  <c r="B415" i="2"/>
  <c r="B418" i="2"/>
  <c r="K476" i="2"/>
  <c r="J445" i="2"/>
  <c r="L445" i="2" s="1"/>
  <c r="J452" i="2"/>
  <c r="L452" i="2" s="1"/>
  <c r="N452" i="2" s="1"/>
  <c r="O452" i="2" s="1"/>
  <c r="J522" i="2"/>
  <c r="L522" i="2" s="1"/>
  <c r="N522" i="2" s="1"/>
  <c r="J147" i="2"/>
  <c r="J264" i="2"/>
  <c r="F321" i="2"/>
  <c r="F312" i="2"/>
  <c r="F303" i="2"/>
  <c r="F325" i="2"/>
  <c r="F322" i="2"/>
  <c r="F318" i="2"/>
  <c r="F299" i="2"/>
  <c r="F313" i="2"/>
  <c r="F309" i="2"/>
  <c r="F319" i="2"/>
  <c r="F301" i="2"/>
  <c r="F304" i="2"/>
  <c r="F324" i="2"/>
  <c r="F315" i="2"/>
  <c r="F311" i="2"/>
  <c r="K337" i="2"/>
  <c r="J127" i="2"/>
  <c r="L127" i="2" s="1"/>
  <c r="K186" i="2"/>
  <c r="K191" i="2"/>
  <c r="F197" i="2"/>
  <c r="H197" i="2" s="1"/>
  <c r="F187" i="2"/>
  <c r="F186" i="2"/>
  <c r="H186" i="2" s="1"/>
  <c r="F195" i="2"/>
  <c r="H195" i="2" s="1"/>
  <c r="F192" i="2"/>
  <c r="H192" i="2" s="1"/>
  <c r="F189" i="2"/>
  <c r="H189" i="2" s="1"/>
  <c r="J252" i="2"/>
  <c r="B405" i="2"/>
  <c r="F69" i="2"/>
  <c r="F78" i="2"/>
  <c r="H78" i="2" s="1"/>
  <c r="G80" i="2"/>
  <c r="K69" i="2"/>
  <c r="K80" i="2"/>
  <c r="K73" i="2"/>
  <c r="K77" i="2"/>
  <c r="K81" i="2"/>
  <c r="K74" i="2"/>
  <c r="K70" i="2"/>
  <c r="J129" i="2"/>
  <c r="L129" i="2" s="1"/>
  <c r="N129" i="2" s="1"/>
  <c r="O129" i="2" s="1"/>
  <c r="J189" i="2"/>
  <c r="L189" i="2" s="1"/>
  <c r="N189" i="2" s="1"/>
  <c r="O189" i="2" s="1"/>
  <c r="J190" i="2"/>
  <c r="J196" i="2"/>
  <c r="L196" i="2" s="1"/>
  <c r="N196" i="2" s="1"/>
  <c r="O196" i="2" s="1"/>
  <c r="J193" i="2"/>
  <c r="J195" i="2"/>
  <c r="L195" i="2" s="1"/>
  <c r="J184" i="2"/>
  <c r="L184" i="2" s="1"/>
  <c r="N184" i="2" s="1"/>
  <c r="O184" i="2" s="1"/>
  <c r="J187" i="2"/>
  <c r="L187" i="2" s="1"/>
  <c r="J205" i="2"/>
  <c r="F243" i="2"/>
  <c r="H243" i="2" s="1"/>
  <c r="F300" i="2"/>
  <c r="J303" i="2"/>
  <c r="L303" i="2" s="1"/>
  <c r="J312" i="2"/>
  <c r="L312" i="2" s="1"/>
  <c r="J268" i="2"/>
  <c r="J135" i="2"/>
  <c r="L135" i="2" s="1"/>
  <c r="F184" i="2"/>
  <c r="H184" i="2" s="1"/>
  <c r="J208" i="2"/>
  <c r="J244" i="2"/>
  <c r="J322" i="2"/>
  <c r="L322" i="2" s="1"/>
  <c r="J313" i="2"/>
  <c r="L313" i="2" s="1"/>
  <c r="J304" i="2"/>
  <c r="L304" i="2" s="1"/>
  <c r="J298" i="2"/>
  <c r="L298" i="2" s="1"/>
  <c r="J323" i="2"/>
  <c r="J319" i="2"/>
  <c r="J300" i="2"/>
  <c r="J324" i="2"/>
  <c r="L324" i="2" s="1"/>
  <c r="J311" i="2"/>
  <c r="L311" i="2" s="1"/>
  <c r="J305" i="2"/>
  <c r="L305" i="2" s="1"/>
  <c r="J301" i="2"/>
  <c r="L301" i="2" s="1"/>
  <c r="J315" i="2"/>
  <c r="L315" i="2" s="1"/>
  <c r="J320" i="2"/>
  <c r="L320" i="2" s="1"/>
  <c r="J302" i="2"/>
  <c r="L302" i="2" s="1"/>
  <c r="J309" i="2"/>
  <c r="L309" i="2" s="1"/>
  <c r="F444" i="2"/>
  <c r="H444" i="2" s="1"/>
  <c r="J12" i="2"/>
  <c r="L12" i="2" s="1"/>
  <c r="K71" i="2"/>
  <c r="J114" i="2"/>
  <c r="J194" i="2"/>
  <c r="L194" i="2" s="1"/>
  <c r="N194" i="2" s="1"/>
  <c r="O194" i="2" s="1"/>
  <c r="J202" i="2"/>
  <c r="J248" i="2"/>
  <c r="K338" i="2"/>
  <c r="K405" i="2"/>
  <c r="F448" i="2"/>
  <c r="H448" i="2" s="1"/>
  <c r="F81" i="2"/>
  <c r="H81" i="2" s="1"/>
  <c r="F82" i="2"/>
  <c r="H82" i="2" s="1"/>
  <c r="G79" i="2"/>
  <c r="F75" i="2"/>
  <c r="H75" i="2" s="1"/>
  <c r="F71" i="2"/>
  <c r="H71" i="2" s="1"/>
  <c r="G76" i="2"/>
  <c r="F79" i="2"/>
  <c r="H79" i="2" s="1"/>
  <c r="F72" i="2"/>
  <c r="G72" i="2"/>
  <c r="F76" i="2"/>
  <c r="H76" i="2" s="1"/>
  <c r="F80" i="2"/>
  <c r="H80" i="2" s="1"/>
  <c r="G77" i="2"/>
  <c r="G73" i="2"/>
  <c r="G69" i="2"/>
  <c r="J168" i="2"/>
  <c r="K196" i="2"/>
  <c r="K192" i="2"/>
  <c r="K188" i="2"/>
  <c r="K184" i="2"/>
  <c r="K195" i="2"/>
  <c r="K190" i="2"/>
  <c r="K187" i="2"/>
  <c r="K193" i="2"/>
  <c r="K185" i="2"/>
  <c r="K252" i="2"/>
  <c r="K242" i="2"/>
  <c r="K249" i="2"/>
  <c r="K250" i="2"/>
  <c r="K247" i="2"/>
  <c r="K245" i="2"/>
  <c r="K243" i="2"/>
  <c r="K248" i="2"/>
  <c r="K246" i="2"/>
  <c r="K244" i="2"/>
  <c r="B402" i="2"/>
  <c r="J14" i="2"/>
  <c r="L14" i="2" s="1"/>
  <c r="N14" i="2" s="1"/>
  <c r="O14" i="2" s="1"/>
  <c r="J16" i="2"/>
  <c r="L16" i="2" s="1"/>
  <c r="J23" i="2"/>
  <c r="L23" i="2" s="1"/>
  <c r="N23" i="2" s="1"/>
  <c r="O23" i="2" s="1"/>
  <c r="F70" i="2"/>
  <c r="G81" i="2"/>
  <c r="J138" i="2"/>
  <c r="L138" i="2" s="1"/>
  <c r="J165" i="2"/>
  <c r="J229" i="2"/>
  <c r="J284" i="2"/>
  <c r="J310" i="2"/>
  <c r="L310" i="2" s="1"/>
  <c r="F320" i="2"/>
  <c r="K407" i="2"/>
  <c r="F445" i="2"/>
  <c r="H445" i="2" s="1"/>
  <c r="F16" i="2"/>
  <c r="H16" i="2" s="1"/>
  <c r="F20" i="2"/>
  <c r="F12" i="2"/>
  <c r="F25" i="2"/>
  <c r="H25" i="2" s="1"/>
  <c r="G70" i="2"/>
  <c r="K72" i="2"/>
  <c r="J115" i="2"/>
  <c r="F139" i="2"/>
  <c r="H139" i="2" s="1"/>
  <c r="F135" i="2"/>
  <c r="H135" i="2" s="1"/>
  <c r="F131" i="2"/>
  <c r="H131" i="2" s="1"/>
  <c r="F127" i="2"/>
  <c r="H127" i="2" s="1"/>
  <c r="F140" i="2"/>
  <c r="H140" i="2" s="1"/>
  <c r="F137" i="2"/>
  <c r="H137" i="2" s="1"/>
  <c r="N137" i="2" s="1"/>
  <c r="O137" i="2" s="1"/>
  <c r="F134" i="2"/>
  <c r="H134" i="2" s="1"/>
  <c r="F128" i="2"/>
  <c r="H128" i="2" s="1"/>
  <c r="J152" i="2"/>
  <c r="J162" i="2"/>
  <c r="F190" i="2"/>
  <c r="H190" i="2" s="1"/>
  <c r="F308" i="2"/>
  <c r="F456" i="2"/>
  <c r="H456" i="2" s="1"/>
  <c r="J21" i="2"/>
  <c r="L21" i="2" s="1"/>
  <c r="N21" i="2" s="1"/>
  <c r="O21" i="2" s="1"/>
  <c r="J25" i="2"/>
  <c r="L25" i="2" s="1"/>
  <c r="N25" i="2" s="1"/>
  <c r="J17" i="2"/>
  <c r="L17" i="2" s="1"/>
  <c r="N17" i="2" s="1"/>
  <c r="O17" i="2" s="1"/>
  <c r="J13" i="2"/>
  <c r="L13" i="2" s="1"/>
  <c r="N13" i="2" s="1"/>
  <c r="O13" i="2" s="1"/>
  <c r="J134" i="2"/>
  <c r="L134" i="2" s="1"/>
  <c r="N134" i="2" s="1"/>
  <c r="O134" i="2" s="1"/>
  <c r="J131" i="2"/>
  <c r="L131" i="2" s="1"/>
  <c r="F188" i="2"/>
  <c r="H188" i="2" s="1"/>
  <c r="F323" i="2"/>
  <c r="K471" i="2"/>
  <c r="J457" i="2"/>
  <c r="L457" i="2" s="1"/>
  <c r="J444" i="2"/>
  <c r="J453" i="2"/>
  <c r="L453" i="2" s="1"/>
  <c r="K469" i="2"/>
  <c r="K480" i="2"/>
  <c r="K484" i="2"/>
  <c r="G442" i="2"/>
  <c r="G453" i="2"/>
  <c r="G449" i="2"/>
  <c r="G460" i="2"/>
  <c r="G456" i="2"/>
  <c r="G461" i="2"/>
  <c r="G457" i="2"/>
  <c r="H457" i="2" s="1"/>
  <c r="G451" i="2"/>
  <c r="G440" i="2"/>
  <c r="G445" i="2"/>
  <c r="F459" i="2"/>
  <c r="H459" i="2" s="1"/>
  <c r="F442" i="2"/>
  <c r="F453" i="2"/>
  <c r="H453" i="2" s="1"/>
  <c r="F449" i="2"/>
  <c r="F450" i="2"/>
  <c r="H450" i="2" s="1"/>
  <c r="F451" i="2"/>
  <c r="F440" i="2"/>
  <c r="F460" i="2"/>
  <c r="H460" i="2" s="1"/>
  <c r="F443" i="2"/>
  <c r="H443" i="2" s="1"/>
  <c r="K477" i="2"/>
  <c r="K443" i="2"/>
  <c r="K450" i="2"/>
  <c r="K461" i="2"/>
  <c r="L461" i="2" s="1"/>
  <c r="N461" i="2" s="1"/>
  <c r="K457" i="2"/>
  <c r="K495" i="2"/>
  <c r="K458" i="2"/>
  <c r="K460" i="2"/>
  <c r="K456" i="2"/>
  <c r="K445" i="2"/>
  <c r="K530" i="2"/>
  <c r="K526" i="2"/>
  <c r="K513" i="2"/>
  <c r="K509" i="2"/>
  <c r="K520" i="2"/>
  <c r="K521" i="2"/>
  <c r="K517" i="2"/>
  <c r="K528" i="2"/>
  <c r="K512" i="2"/>
  <c r="K510" i="2"/>
  <c r="K519" i="2"/>
  <c r="K529" i="2"/>
  <c r="K522" i="2"/>
  <c r="F251" i="2"/>
  <c r="H251" i="2" s="1"/>
  <c r="F248" i="2"/>
  <c r="H248" i="2" s="1"/>
  <c r="F246" i="2"/>
  <c r="H246" i="2" s="1"/>
  <c r="J258" i="2"/>
  <c r="J249" i="2"/>
  <c r="L249" i="2" s="1"/>
  <c r="K448" i="2"/>
  <c r="J448" i="2"/>
  <c r="L448" i="2" s="1"/>
  <c r="J441" i="2"/>
  <c r="L441" i="2" s="1"/>
  <c r="N441" i="2" s="1"/>
  <c r="O441" i="2" s="1"/>
  <c r="K481" i="2"/>
  <c r="G12" i="2"/>
  <c r="G16" i="2"/>
  <c r="G20" i="2"/>
  <c r="J243" i="2"/>
  <c r="L243" i="2" s="1"/>
  <c r="J245" i="2"/>
  <c r="L245" i="2" s="1"/>
  <c r="N245" i="2" s="1"/>
  <c r="O245" i="2" s="1"/>
  <c r="J262" i="2"/>
  <c r="K408" i="2"/>
  <c r="K412" i="2"/>
  <c r="K420" i="2"/>
  <c r="K424" i="2"/>
  <c r="J442" i="2"/>
  <c r="K444" i="2"/>
  <c r="K451" i="2"/>
  <c r="F458" i="2"/>
  <c r="K470" i="2"/>
  <c r="J460" i="2"/>
  <c r="L460" i="2" s="1"/>
  <c r="N460" i="2" s="1"/>
  <c r="O460" i="2" s="1"/>
  <c r="K564" i="2"/>
  <c r="F247" i="2"/>
  <c r="J279" i="2"/>
  <c r="J266" i="2"/>
  <c r="K401" i="2"/>
  <c r="B401" i="2"/>
  <c r="B409" i="2"/>
  <c r="B417" i="2"/>
  <c r="B421" i="2"/>
  <c r="K442" i="2"/>
  <c r="G458" i="2"/>
  <c r="F461" i="2"/>
  <c r="H461" i="2" s="1"/>
  <c r="K489" i="2"/>
  <c r="K527" i="2"/>
  <c r="K334" i="2"/>
  <c r="K425" i="2"/>
  <c r="B425" i="2"/>
  <c r="J450" i="2"/>
  <c r="K474" i="2"/>
  <c r="K492" i="2"/>
  <c r="J276" i="2"/>
  <c r="K323" i="2"/>
  <c r="K314" i="2"/>
  <c r="K308" i="2"/>
  <c r="L308" i="2" s="1"/>
  <c r="K305" i="2"/>
  <c r="K299" i="2"/>
  <c r="B413" i="2"/>
  <c r="K475" i="2"/>
  <c r="K493" i="2"/>
  <c r="J128" i="2"/>
  <c r="L128" i="2" s="1"/>
  <c r="N128" i="2" s="1"/>
  <c r="O128" i="2" s="1"/>
  <c r="J132" i="2"/>
  <c r="L132" i="2" s="1"/>
  <c r="N132" i="2" s="1"/>
  <c r="O132" i="2" s="1"/>
  <c r="J136" i="2"/>
  <c r="L136" i="2" s="1"/>
  <c r="N136" i="2" s="1"/>
  <c r="O136" i="2" s="1"/>
  <c r="G187" i="2"/>
  <c r="G191" i="2"/>
  <c r="J242" i="2"/>
  <c r="L242" i="2" s="1"/>
  <c r="F249" i="2"/>
  <c r="F245" i="2"/>
  <c r="H245" i="2" s="1"/>
  <c r="J273" i="2"/>
  <c r="J458" i="2"/>
  <c r="L458" i="2" s="1"/>
  <c r="K468" i="2"/>
  <c r="K486" i="2"/>
  <c r="J250" i="2"/>
  <c r="L250" i="2" s="1"/>
  <c r="J246" i="2"/>
  <c r="L246" i="2" s="1"/>
  <c r="N246" i="2" s="1"/>
  <c r="O246" i="2" s="1"/>
  <c r="K300" i="2"/>
  <c r="K313" i="2"/>
  <c r="K319" i="2"/>
  <c r="K410" i="2"/>
  <c r="B414" i="2"/>
  <c r="J449" i="2"/>
  <c r="L449" i="2" s="1"/>
  <c r="K472" i="2"/>
  <c r="K490" i="2"/>
  <c r="J530" i="2"/>
  <c r="L530" i="2" s="1"/>
  <c r="N530" i="2" s="1"/>
  <c r="J451" i="2"/>
  <c r="L451" i="2" s="1"/>
  <c r="K358" i="2"/>
  <c r="K399" i="2"/>
  <c r="K411" i="2"/>
  <c r="K423" i="2"/>
  <c r="J443" i="2"/>
  <c r="K466" i="2"/>
  <c r="J456" i="2"/>
  <c r="O461" i="2" l="1"/>
  <c r="G30" i="1" s="1"/>
  <c r="I30" i="1" s="1"/>
  <c r="F30" i="1"/>
  <c r="H30" i="1" s="1"/>
  <c r="N308" i="2"/>
  <c r="O308" i="2" s="1"/>
  <c r="N451" i="2"/>
  <c r="O451" i="2" s="1"/>
  <c r="O514" i="2"/>
  <c r="G32" i="1" s="1"/>
  <c r="I32" i="1" s="1"/>
  <c r="F32" i="1"/>
  <c r="H32" i="1" s="1"/>
  <c r="G390" i="2"/>
  <c r="G377" i="2"/>
  <c r="G373" i="2"/>
  <c r="G384" i="2"/>
  <c r="G380" i="2"/>
  <c r="G385" i="2"/>
  <c r="G381" i="2"/>
  <c r="G376" i="2"/>
  <c r="G374" i="2"/>
  <c r="G389" i="2"/>
  <c r="G372" i="2"/>
  <c r="G391" i="2"/>
  <c r="G388" i="2"/>
  <c r="G383" i="2"/>
  <c r="G393" i="2"/>
  <c r="G382" i="2"/>
  <c r="G375" i="2"/>
  <c r="G392" i="2"/>
  <c r="J384" i="2"/>
  <c r="J380" i="2"/>
  <c r="L380" i="2" s="1"/>
  <c r="J391" i="2"/>
  <c r="J374" i="2"/>
  <c r="J375" i="2"/>
  <c r="L375" i="2" s="1"/>
  <c r="J385" i="2"/>
  <c r="L385" i="2" s="1"/>
  <c r="J383" i="2"/>
  <c r="L383" i="2" s="1"/>
  <c r="J381" i="2"/>
  <c r="L381" i="2" s="1"/>
  <c r="N381" i="2" s="1"/>
  <c r="O381" i="2" s="1"/>
  <c r="J390" i="2"/>
  <c r="L390" i="2" s="1"/>
  <c r="N390" i="2" s="1"/>
  <c r="O390" i="2" s="1"/>
  <c r="J388" i="2"/>
  <c r="J377" i="2"/>
  <c r="J389" i="2"/>
  <c r="J393" i="2"/>
  <c r="L393" i="2" s="1"/>
  <c r="J376" i="2"/>
  <c r="K398" i="2"/>
  <c r="J382" i="2"/>
  <c r="L382" i="2" s="1"/>
  <c r="J392" i="2"/>
  <c r="J372" i="2"/>
  <c r="L372" i="2" s="1"/>
  <c r="J373" i="2"/>
  <c r="L373" i="2" s="1"/>
  <c r="N20" i="2"/>
  <c r="O20" i="2" s="1"/>
  <c r="L509" i="2"/>
  <c r="N509" i="2" s="1"/>
  <c r="O509" i="2" s="1"/>
  <c r="L72" i="2"/>
  <c r="K391" i="2"/>
  <c r="K374" i="2"/>
  <c r="K385" i="2"/>
  <c r="K381" i="2"/>
  <c r="K382" i="2"/>
  <c r="K426" i="2"/>
  <c r="K383" i="2"/>
  <c r="K392" i="2"/>
  <c r="K373" i="2"/>
  <c r="K384" i="2"/>
  <c r="K376" i="2"/>
  <c r="K388" i="2"/>
  <c r="K393" i="2"/>
  <c r="K380" i="2"/>
  <c r="K389" i="2"/>
  <c r="K377" i="2"/>
  <c r="K372" i="2"/>
  <c r="K375" i="2"/>
  <c r="K390" i="2"/>
  <c r="L185" i="2"/>
  <c r="N185" i="2" s="1"/>
  <c r="O185" i="2" s="1"/>
  <c r="H300" i="2"/>
  <c r="N16" i="2"/>
  <c r="O16" i="2" s="1"/>
  <c r="H458" i="2"/>
  <c r="N458" i="2" s="1"/>
  <c r="O458" i="2" s="1"/>
  <c r="F10" i="1"/>
  <c r="H10" i="1" s="1"/>
  <c r="O25" i="2"/>
  <c r="G10" i="1" s="1"/>
  <c r="O522" i="2"/>
  <c r="G33" i="1" s="1"/>
  <c r="I33" i="1" s="1"/>
  <c r="F33" i="1"/>
  <c r="H33" i="1" s="1"/>
  <c r="H187" i="2"/>
  <c r="N69" i="2"/>
  <c r="O69" i="2" s="1"/>
  <c r="K402" i="2"/>
  <c r="H72" i="2"/>
  <c r="N127" i="2"/>
  <c r="O127" i="2" s="1"/>
  <c r="K406" i="2"/>
  <c r="H440" i="2"/>
  <c r="N440" i="2" s="1"/>
  <c r="O440" i="2" s="1"/>
  <c r="L314" i="2"/>
  <c r="K413" i="2"/>
  <c r="H303" i="2"/>
  <c r="N303" i="2" s="1"/>
  <c r="O303" i="2" s="1"/>
  <c r="L519" i="2"/>
  <c r="N519" i="2" s="1"/>
  <c r="O519" i="2" s="1"/>
  <c r="L186" i="2"/>
  <c r="N186" i="2" s="1"/>
  <c r="O186" i="2" s="1"/>
  <c r="L192" i="2"/>
  <c r="N192" i="2" s="1"/>
  <c r="O192" i="2" s="1"/>
  <c r="N82" i="2"/>
  <c r="N242" i="2"/>
  <c r="O242" i="2" s="1"/>
  <c r="H533" i="2"/>
  <c r="H464" i="2"/>
  <c r="H328" i="2"/>
  <c r="H396" i="2"/>
  <c r="G255" i="2"/>
  <c r="G200" i="2"/>
  <c r="G85" i="2"/>
  <c r="G143" i="2"/>
  <c r="L74" i="2"/>
  <c r="N74" i="2" s="1"/>
  <c r="O74" i="2" s="1"/>
  <c r="H442" i="2"/>
  <c r="N512" i="2"/>
  <c r="O512" i="2" s="1"/>
  <c r="L81" i="2"/>
  <c r="N81" i="2" s="1"/>
  <c r="O81" i="2" s="1"/>
  <c r="N250" i="2"/>
  <c r="O250" i="2" s="1"/>
  <c r="N243" i="2"/>
  <c r="O243" i="2" s="1"/>
  <c r="K418" i="2"/>
  <c r="N140" i="2"/>
  <c r="N187" i="2"/>
  <c r="O187" i="2" s="1"/>
  <c r="H309" i="2"/>
  <c r="N309" i="2" s="1"/>
  <c r="O309" i="2" s="1"/>
  <c r="L77" i="2"/>
  <c r="N77" i="2" s="1"/>
  <c r="O77" i="2" s="1"/>
  <c r="F34" i="1"/>
  <c r="H34" i="1" s="1"/>
  <c r="O530" i="2"/>
  <c r="G34" i="1" s="1"/>
  <c r="I34" i="1" s="1"/>
  <c r="N453" i="2"/>
  <c r="L244" i="2"/>
  <c r="N244" i="2" s="1"/>
  <c r="O244" i="2" s="1"/>
  <c r="N445" i="2"/>
  <c r="L444" i="2"/>
  <c r="N444" i="2" s="1"/>
  <c r="O444" i="2" s="1"/>
  <c r="N310" i="2"/>
  <c r="O310" i="2" s="1"/>
  <c r="H299" i="2"/>
  <c r="L73" i="2"/>
  <c r="N457" i="2"/>
  <c r="O457" i="2" s="1"/>
  <c r="L248" i="2"/>
  <c r="N248" i="2" s="1"/>
  <c r="O248" i="2" s="1"/>
  <c r="L193" i="2"/>
  <c r="N193" i="2" s="1"/>
  <c r="O193" i="2" s="1"/>
  <c r="F383" i="2"/>
  <c r="F390" i="2"/>
  <c r="H390" i="2" s="1"/>
  <c r="F377" i="2"/>
  <c r="F373" i="2"/>
  <c r="F374" i="2"/>
  <c r="F393" i="2"/>
  <c r="F376" i="2"/>
  <c r="H376" i="2" s="1"/>
  <c r="F389" i="2"/>
  <c r="H389" i="2" s="1"/>
  <c r="F385" i="2"/>
  <c r="H385" i="2" s="1"/>
  <c r="F372" i="2"/>
  <c r="H372" i="2" s="1"/>
  <c r="F392" i="2"/>
  <c r="H392" i="2" s="1"/>
  <c r="F391" i="2"/>
  <c r="F384" i="2"/>
  <c r="F381" i="2"/>
  <c r="H381" i="2" s="1"/>
  <c r="F388" i="2"/>
  <c r="H388" i="2" s="1"/>
  <c r="F382" i="2"/>
  <c r="F375" i="2"/>
  <c r="F380" i="2"/>
  <c r="N511" i="2"/>
  <c r="O511" i="2" s="1"/>
  <c r="N76" i="2"/>
  <c r="O76" i="2" s="1"/>
  <c r="N299" i="2"/>
  <c r="O299" i="2" s="1"/>
  <c r="L456" i="2"/>
  <c r="N456" i="2" s="1"/>
  <c r="O456" i="2" s="1"/>
  <c r="N448" i="2"/>
  <c r="O448" i="2" s="1"/>
  <c r="H69" i="2"/>
  <c r="L526" i="2"/>
  <c r="N526" i="2" s="1"/>
  <c r="O526" i="2" s="1"/>
  <c r="N78" i="2"/>
  <c r="O78" i="2" s="1"/>
  <c r="L300" i="2"/>
  <c r="L520" i="2"/>
  <c r="N520" i="2" s="1"/>
  <c r="O520" i="2" s="1"/>
  <c r="L443" i="2"/>
  <c r="N443" i="2" s="1"/>
  <c r="O443" i="2" s="1"/>
  <c r="H247" i="2"/>
  <c r="N247" i="2" s="1"/>
  <c r="O247" i="2" s="1"/>
  <c r="N131" i="2"/>
  <c r="O131" i="2" s="1"/>
  <c r="L319" i="2"/>
  <c r="L252" i="2"/>
  <c r="N252" i="2" s="1"/>
  <c r="H315" i="2"/>
  <c r="N315" i="2" s="1"/>
  <c r="H312" i="2"/>
  <c r="N79" i="2"/>
  <c r="O79" i="2" s="1"/>
  <c r="N197" i="2"/>
  <c r="L529" i="2"/>
  <c r="N529" i="2" s="1"/>
  <c r="O529" i="2" s="1"/>
  <c r="G321" i="2"/>
  <c r="H321" i="2" s="1"/>
  <c r="N321" i="2" s="1"/>
  <c r="O321" i="2" s="1"/>
  <c r="G312" i="2"/>
  <c r="G303" i="2"/>
  <c r="G313" i="2"/>
  <c r="G309" i="2"/>
  <c r="G320" i="2"/>
  <c r="H320" i="2" s="1"/>
  <c r="N320" i="2" s="1"/>
  <c r="O320" i="2" s="1"/>
  <c r="G314" i="2"/>
  <c r="G310" i="2"/>
  <c r="H310" i="2" s="1"/>
  <c r="G319" i="2"/>
  <c r="H319" i="2" s="1"/>
  <c r="G301" i="2"/>
  <c r="H301" i="2" s="1"/>
  <c r="N301" i="2" s="1"/>
  <c r="O301" i="2" s="1"/>
  <c r="G324" i="2"/>
  <c r="H324" i="2" s="1"/>
  <c r="N324" i="2" s="1"/>
  <c r="O324" i="2" s="1"/>
  <c r="G311" i="2"/>
  <c r="H311" i="2" s="1"/>
  <c r="N311" i="2" s="1"/>
  <c r="O311" i="2" s="1"/>
  <c r="G304" i="2"/>
  <c r="H304" i="2" s="1"/>
  <c r="N304" i="2" s="1"/>
  <c r="O304" i="2" s="1"/>
  <c r="G299" i="2"/>
  <c r="G322" i="2"/>
  <c r="G315" i="2"/>
  <c r="G302" i="2"/>
  <c r="H302" i="2" s="1"/>
  <c r="G300" i="2"/>
  <c r="G308" i="2"/>
  <c r="G318" i="2"/>
  <c r="H318" i="2" s="1"/>
  <c r="N318" i="2" s="1"/>
  <c r="O318" i="2" s="1"/>
  <c r="G298" i="2"/>
  <c r="H298" i="2" s="1"/>
  <c r="N298" i="2" s="1"/>
  <c r="O298" i="2" s="1"/>
  <c r="G325" i="2"/>
  <c r="H325" i="2" s="1"/>
  <c r="N325" i="2" s="1"/>
  <c r="G305" i="2"/>
  <c r="H305" i="2" s="1"/>
  <c r="N305" i="2" s="1"/>
  <c r="G323" i="2"/>
  <c r="H323" i="2" s="1"/>
  <c r="N302" i="2"/>
  <c r="O302" i="2" s="1"/>
  <c r="N528" i="2"/>
  <c r="O528" i="2" s="1"/>
  <c r="L521" i="2"/>
  <c r="N521" i="2" s="1"/>
  <c r="O521" i="2" s="1"/>
  <c r="H313" i="2"/>
  <c r="N313" i="2" s="1"/>
  <c r="O313" i="2" s="1"/>
  <c r="J464" i="2"/>
  <c r="J328" i="2"/>
  <c r="J396" i="2"/>
  <c r="H143" i="2"/>
  <c r="H200" i="2"/>
  <c r="H85" i="2"/>
  <c r="J533" i="2"/>
  <c r="I255" i="2"/>
  <c r="N251" i="2"/>
  <c r="O251" i="2" s="1"/>
  <c r="L442" i="2"/>
  <c r="N442" i="2" s="1"/>
  <c r="O442" i="2" s="1"/>
  <c r="N195" i="2"/>
  <c r="O195" i="2" s="1"/>
  <c r="L450" i="2"/>
  <c r="N450" i="2" s="1"/>
  <c r="O450" i="2" s="1"/>
  <c r="H308" i="2"/>
  <c r="N135" i="2"/>
  <c r="O135" i="2" s="1"/>
  <c r="H322" i="2"/>
  <c r="N322" i="2" s="1"/>
  <c r="O322" i="2" s="1"/>
  <c r="L513" i="2"/>
  <c r="N513" i="2" s="1"/>
  <c r="O513" i="2" s="1"/>
  <c r="L190" i="2"/>
  <c r="N190" i="2" s="1"/>
  <c r="O190" i="2" s="1"/>
  <c r="N518" i="2"/>
  <c r="O518" i="2" s="1"/>
  <c r="H451" i="2"/>
  <c r="N138" i="2"/>
  <c r="O138" i="2" s="1"/>
  <c r="N24" i="2"/>
  <c r="O24" i="2" s="1"/>
  <c r="H12" i="2"/>
  <c r="N312" i="2"/>
  <c r="O312" i="2" s="1"/>
  <c r="H249" i="2"/>
  <c r="N249" i="2" s="1"/>
  <c r="O249" i="2" s="1"/>
  <c r="K400" i="2"/>
  <c r="H449" i="2"/>
  <c r="N449" i="2" s="1"/>
  <c r="O449" i="2" s="1"/>
  <c r="H20" i="2"/>
  <c r="H70" i="2"/>
  <c r="N70" i="2" s="1"/>
  <c r="O70" i="2" s="1"/>
  <c r="N12" i="2"/>
  <c r="O12" i="2" s="1"/>
  <c r="L323" i="2"/>
  <c r="H314" i="2"/>
  <c r="N19" i="2"/>
  <c r="O19" i="2" s="1"/>
  <c r="L527" i="2"/>
  <c r="N527" i="2" s="1"/>
  <c r="O527" i="2" s="1"/>
  <c r="N75" i="2"/>
  <c r="O75" i="2" s="1"/>
  <c r="L191" i="2"/>
  <c r="L71" i="2"/>
  <c r="N71" i="2" s="1"/>
  <c r="O71" i="2" s="1"/>
  <c r="H73" i="2"/>
  <c r="H191" i="2"/>
  <c r="O305" i="2" l="1"/>
  <c r="G20" i="1" s="1"/>
  <c r="I20" i="1" s="1"/>
  <c r="F20" i="1"/>
  <c r="H20" i="1" s="1"/>
  <c r="O325" i="2"/>
  <c r="G22" i="1" s="1"/>
  <c r="I22" i="1" s="1"/>
  <c r="F22" i="1"/>
  <c r="H22" i="1" s="1"/>
  <c r="O315" i="2"/>
  <c r="G21" i="1" s="1"/>
  <c r="I21" i="1" s="1"/>
  <c r="F21" i="1"/>
  <c r="H21" i="1" s="1"/>
  <c r="N73" i="2"/>
  <c r="O73" i="2" s="1"/>
  <c r="O197" i="2"/>
  <c r="G16" i="1" s="1"/>
  <c r="I16" i="1" s="1"/>
  <c r="F16" i="1"/>
  <c r="H16" i="1" s="1"/>
  <c r="N372" i="2"/>
  <c r="O372" i="2" s="1"/>
  <c r="N385" i="2"/>
  <c r="N300" i="2"/>
  <c r="O300" i="2" s="1"/>
  <c r="H380" i="2"/>
  <c r="H393" i="2"/>
  <c r="L392" i="2"/>
  <c r="N392" i="2" s="1"/>
  <c r="O392" i="2" s="1"/>
  <c r="H375" i="2"/>
  <c r="N375" i="2" s="1"/>
  <c r="O375" i="2" s="1"/>
  <c r="H374" i="2"/>
  <c r="L374" i="2"/>
  <c r="N374" i="2" s="1"/>
  <c r="O374" i="2" s="1"/>
  <c r="H382" i="2"/>
  <c r="N382" i="2" s="1"/>
  <c r="O382" i="2" s="1"/>
  <c r="H373" i="2"/>
  <c r="N373" i="2" s="1"/>
  <c r="O373" i="2" s="1"/>
  <c r="O445" i="2"/>
  <c r="G28" i="1" s="1"/>
  <c r="I28" i="1" s="1"/>
  <c r="F28" i="1"/>
  <c r="H28" i="1" s="1"/>
  <c r="L391" i="2"/>
  <c r="F12" i="1"/>
  <c r="H12" i="1" s="1"/>
  <c r="O82" i="2"/>
  <c r="G12" i="1" s="1"/>
  <c r="I12" i="1" s="1"/>
  <c r="N191" i="2"/>
  <c r="O191" i="2" s="1"/>
  <c r="L376" i="2"/>
  <c r="N376" i="2" s="1"/>
  <c r="O376" i="2" s="1"/>
  <c r="N393" i="2"/>
  <c r="H383" i="2"/>
  <c r="N383" i="2" s="1"/>
  <c r="O383" i="2" s="1"/>
  <c r="L389" i="2"/>
  <c r="N389" i="2" s="1"/>
  <c r="O389" i="2" s="1"/>
  <c r="O140" i="2"/>
  <c r="G14" i="1" s="1"/>
  <c r="I14" i="1" s="1"/>
  <c r="F14" i="1"/>
  <c r="H14" i="1" s="1"/>
  <c r="H377" i="2"/>
  <c r="N314" i="2"/>
  <c r="O314" i="2" s="1"/>
  <c r="N380" i="2"/>
  <c r="O380" i="2" s="1"/>
  <c r="O252" i="2"/>
  <c r="G18" i="1" s="1"/>
  <c r="F18" i="1"/>
  <c r="H18" i="1" s="1"/>
  <c r="L384" i="2"/>
  <c r="N319" i="2"/>
  <c r="O319" i="2" s="1"/>
  <c r="H384" i="2"/>
  <c r="O453" i="2"/>
  <c r="G29" i="1" s="1"/>
  <c r="I29" i="1" s="1"/>
  <c r="F29" i="1"/>
  <c r="H29" i="1" s="1"/>
  <c r="H391" i="2"/>
  <c r="I10" i="1"/>
  <c r="L377" i="2"/>
  <c r="N377" i="2" s="1"/>
  <c r="N323" i="2"/>
  <c r="O323" i="2" s="1"/>
  <c r="N72" i="2"/>
  <c r="O72" i="2" s="1"/>
  <c r="L388" i="2"/>
  <c r="N388" i="2" s="1"/>
  <c r="O388" i="2" s="1"/>
  <c r="F25" i="1" l="1"/>
  <c r="H25" i="1" s="1"/>
  <c r="O385" i="2"/>
  <c r="G25" i="1" s="1"/>
  <c r="I25" i="1" s="1"/>
  <c r="O393" i="2"/>
  <c r="G26" i="1" s="1"/>
  <c r="I26" i="1" s="1"/>
  <c r="F26" i="1"/>
  <c r="H26" i="1" s="1"/>
  <c r="N384" i="2"/>
  <c r="O384" i="2" s="1"/>
  <c r="I18" i="1"/>
  <c r="O377" i="2"/>
  <c r="G24" i="1" s="1"/>
  <c r="I24" i="1" s="1"/>
  <c r="F24" i="1"/>
  <c r="H24" i="1" s="1"/>
  <c r="N391" i="2"/>
  <c r="O391" i="2" s="1"/>
</calcChain>
</file>

<file path=xl/sharedStrings.xml><?xml version="1.0" encoding="utf-8"?>
<sst xmlns="http://schemas.openxmlformats.org/spreadsheetml/2006/main" count="466" uniqueCount="84">
  <si>
    <t>Cape Light Compact JPE</t>
  </si>
  <si>
    <t xml:space="preserve"> Summary of Bill Impact Analysis</t>
  </si>
  <si>
    <t>Rate Class Information</t>
  </si>
  <si>
    <t>Month</t>
  </si>
  <si>
    <t>Annual</t>
  </si>
  <si>
    <t>Monthly Avg</t>
  </si>
  <si>
    <t xml:space="preserve">Rate </t>
  </si>
  <si>
    <t>kW/kVA</t>
  </si>
  <si>
    <t>kWh</t>
  </si>
  <si>
    <t>Total Change</t>
  </si>
  <si>
    <t>% Change</t>
  </si>
  <si>
    <t>Rate R-1 Residential</t>
  </si>
  <si>
    <t>R-1</t>
  </si>
  <si>
    <t>Rate R-2 Residential Assistance</t>
  </si>
  <si>
    <t>R-2</t>
  </si>
  <si>
    <t>Rate R-3 Residential Space Heating</t>
  </si>
  <si>
    <t>R-3</t>
  </si>
  <si>
    <t xml:space="preserve">Rate R-4 Residential Assistance Space Heating </t>
  </si>
  <si>
    <t>R-4</t>
  </si>
  <si>
    <t>Rate G-1 Small General Service</t>
  </si>
  <si>
    <t>G-1</t>
  </si>
  <si>
    <t xml:space="preserve"> </t>
  </si>
  <si>
    <t>Rate G-2 Medium General Service</t>
  </si>
  <si>
    <t>G-2</t>
  </si>
  <si>
    <t>Rate G-3 Large General Service</t>
  </si>
  <si>
    <t>G-3</t>
  </si>
  <si>
    <t>Rate G-4 General Power (Closed)</t>
  </si>
  <si>
    <t>G-4</t>
  </si>
  <si>
    <t>Rate G-7 Optional General Time of Use (Closed)</t>
  </si>
  <si>
    <t>G-7</t>
  </si>
  <si>
    <t>The 2025 In Effect reflect the EES rates effective as of July 1, 2025.</t>
  </si>
  <si>
    <t>The proposed rates include the most up to date information as of the date of filing.</t>
  </si>
  <si>
    <t>Calculation of Monthly Typical Bill</t>
  </si>
  <si>
    <t>Monthly</t>
  </si>
  <si>
    <t>Total Bill Impact</t>
  </si>
  <si>
    <t xml:space="preserve">kWh </t>
  </si>
  <si>
    <t>Delivery</t>
  </si>
  <si>
    <t>Supplier</t>
  </si>
  <si>
    <t>Total</t>
  </si>
  <si>
    <t>Change</t>
  </si>
  <si>
    <t>Avg</t>
  </si>
  <si>
    <t>Rates</t>
  </si>
  <si>
    <t>Customer Charge</t>
  </si>
  <si>
    <t>Distribution Energy</t>
  </si>
  <si>
    <t>Exogenous Cost Adjustment</t>
  </si>
  <si>
    <t>Revenue Decoupling</t>
  </si>
  <si>
    <t>Distributed Solar Charge</t>
  </si>
  <si>
    <t>Residential Assistance Adjustment Factor</t>
  </si>
  <si>
    <t>Pension Adjustment Factor</t>
  </si>
  <si>
    <t>Net Metering Recovery Surcharge</t>
  </si>
  <si>
    <t>Long Term Renewable Contract Adjustment</t>
  </si>
  <si>
    <t>AG Consulting Expense</t>
  </si>
  <si>
    <t>Storm Cost Recovery Adjustment Factor</t>
  </si>
  <si>
    <t>Storm Reserve Adjustment</t>
  </si>
  <si>
    <t>Basic Service Cost True Up Factor</t>
  </si>
  <si>
    <t>Solar Program Cost Adjustment Factor</t>
  </si>
  <si>
    <t>Solar Expansion Cost Recovery Factor</t>
  </si>
  <si>
    <t>Vegetation Management</t>
  </si>
  <si>
    <t>Tax Act Credit Factor</t>
  </si>
  <si>
    <t>Grid Modernization</t>
  </si>
  <si>
    <t>Advanced Metering Infrastructure</t>
  </si>
  <si>
    <t>Electronic Payment Recovery</t>
  </si>
  <si>
    <t>Provisional System Planning Factor</t>
  </si>
  <si>
    <t>Electric Vehicle Factor</t>
  </si>
  <si>
    <t>Transition</t>
  </si>
  <si>
    <t>Transmission Energy</t>
  </si>
  <si>
    <t>Energy Efficiency Reconciliation Factor</t>
  </si>
  <si>
    <t>System Benefits Charge</t>
  </si>
  <si>
    <t>Renewable Energy Charge</t>
  </si>
  <si>
    <t>Supply Charge</t>
  </si>
  <si>
    <t>Low Income Discount</t>
  </si>
  <si>
    <t>kVA</t>
  </si>
  <si>
    <t>Hours Use:</t>
  </si>
  <si>
    <t>Distribution Demand</t>
  </si>
  <si>
    <t>Transmission Demand</t>
  </si>
  <si>
    <t>Distribution Energy - Peak</t>
  </si>
  <si>
    <t>Distribution Energy - Low A</t>
  </si>
  <si>
    <t>Peak Use:</t>
  </si>
  <si>
    <t>Low A Use:</t>
  </si>
  <si>
    <t>2025 In Effect vs. 2026 Proposed</t>
  </si>
  <si>
    <t>2025 In Effect</t>
  </si>
  <si>
    <t>2026 Proposed</t>
  </si>
  <si>
    <t>The 2026 Proposed reflect the EES rates proposed for effect January 1, 2026 through December 31, 2026.</t>
  </si>
  <si>
    <t>Proposed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</si>
</sst>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  <numFmt numFmtId="167" formatCode="&quot;$&quot;#,##0.00000_);\(&quot;$&quot;#,##0.00000\)"/>
    <numFmt numFmtId="168" formatCode="0.0000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12"/>
      <color rgb="FFFF0000"/>
      <name val="Arial"/>
      <family val="2"/>
    </font>
    <font>
      <sz val="10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Arial"/>
      <family val="2"/>
    </font>
    <font>
      <u/>
      <sz val="11"/>
      <color theme="1"/>
      <name val="Times New Roman"/>
      <family val="1"/>
    </font>
    <font>
      <sz val="10"/>
      <color theme="1"/>
      <name val="Calibri"/>
      <family val="2"/>
    </font>
    <font>
      <u val="singleAccounting"/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12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9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17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8" fillId="0" borderId="0"/>
    <xf numFmtId="0" fontId="8" fillId="0" borderId="0"/>
  </cellStyleXfs>
  <cellXfs count="149">
    <xf numFmtId="0" fontId="0" fillId="0" borderId="0" xfId="0"/>
    <xf numFmtId="0" fontId="3" fillId="0" borderId="0" xfId="4" applyFont="1"/>
    <xf numFmtId="0" fontId="4" fillId="0" borderId="0" xfId="4" applyFont="1"/>
    <xf numFmtId="0" fontId="5" fillId="0" borderId="0" xfId="4" applyFont="1"/>
    <xf numFmtId="0" fontId="5" fillId="0" borderId="0" xfId="4" applyFont="1" applyAlignment="1">
      <alignment horizontal="center"/>
    </xf>
    <xf numFmtId="0" fontId="6" fillId="0" borderId="0" xfId="4" applyFont="1"/>
    <xf numFmtId="0" fontId="5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16" fontId="5" fillId="0" borderId="1" xfId="4" applyNumberFormat="1" applyFont="1" applyBorder="1" applyAlignment="1">
      <alignment horizontal="center"/>
    </xf>
    <xf numFmtId="16" fontId="5" fillId="0" borderId="3" xfId="4" applyNumberFormat="1" applyFont="1" applyBorder="1" applyAlignment="1">
      <alignment horizontal="center"/>
    </xf>
    <xf numFmtId="16" fontId="5" fillId="0" borderId="0" xfId="4" applyNumberFormat="1" applyFont="1" applyAlignment="1">
      <alignment horizontal="center"/>
    </xf>
    <xf numFmtId="0" fontId="4" fillId="0" borderId="4" xfId="4" applyFont="1" applyBorder="1"/>
    <xf numFmtId="0" fontId="4" fillId="0" borderId="0" xfId="4" applyFont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6" xfId="4" applyFont="1" applyBorder="1" applyAlignment="1">
      <alignment wrapText="1"/>
    </xf>
    <xf numFmtId="0" fontId="4" fillId="0" borderId="0" xfId="4" applyFont="1" applyAlignment="1">
      <alignment horizontal="center"/>
    </xf>
    <xf numFmtId="0" fontId="4" fillId="0" borderId="6" xfId="4" applyFont="1" applyBorder="1"/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10" xfId="4" applyFont="1" applyBorder="1"/>
    <xf numFmtId="0" fontId="4" fillId="0" borderId="11" xfId="4" applyFont="1" applyBorder="1"/>
    <xf numFmtId="164" fontId="4" fillId="0" borderId="0" xfId="1" applyNumberFormat="1" applyFont="1" applyBorder="1"/>
    <xf numFmtId="164" fontId="4" fillId="0" borderId="5" xfId="1" applyNumberFormat="1" applyFont="1" applyBorder="1"/>
    <xf numFmtId="165" fontId="4" fillId="0" borderId="11" xfId="2" applyNumberFormat="1" applyFont="1" applyBorder="1"/>
    <xf numFmtId="10" fontId="4" fillId="0" borderId="5" xfId="4" applyNumberFormat="1" applyFont="1" applyBorder="1"/>
    <xf numFmtId="166" fontId="4" fillId="0" borderId="0" xfId="4" applyNumberFormat="1" applyFont="1"/>
    <xf numFmtId="44" fontId="4" fillId="0" borderId="11" xfId="2" applyFont="1" applyBorder="1"/>
    <xf numFmtId="9" fontId="4" fillId="0" borderId="0" xfId="3" applyFont="1"/>
    <xf numFmtId="44" fontId="4" fillId="0" borderId="0" xfId="4" applyNumberFormat="1" applyFont="1"/>
    <xf numFmtId="10" fontId="4" fillId="0" borderId="0" xfId="3" applyNumberFormat="1" applyFont="1"/>
    <xf numFmtId="0" fontId="4" fillId="0" borderId="5" xfId="4" applyFont="1" applyBorder="1"/>
    <xf numFmtId="164" fontId="4" fillId="0" borderId="0" xfId="1" applyNumberFormat="1" applyFont="1" applyFill="1" applyBorder="1"/>
    <xf numFmtId="164" fontId="4" fillId="0" borderId="5" xfId="1" applyNumberFormat="1" applyFont="1" applyFill="1" applyBorder="1"/>
    <xf numFmtId="10" fontId="4" fillId="0" borderId="5" xfId="3" applyNumberFormat="1" applyFont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0" fontId="4" fillId="0" borderId="7" xfId="4" applyFont="1" applyBorder="1"/>
    <xf numFmtId="0" fontId="4" fillId="0" borderId="8" xfId="4" applyFont="1" applyBorder="1"/>
    <xf numFmtId="0" fontId="4" fillId="0" borderId="8" xfId="4" applyFont="1" applyBorder="1" applyAlignment="1">
      <alignment horizontal="right"/>
    </xf>
    <xf numFmtId="164" fontId="4" fillId="0" borderId="9" xfId="1" applyNumberFormat="1" applyFont="1" applyFill="1" applyBorder="1" applyAlignment="1">
      <alignment horizontal="right"/>
    </xf>
    <xf numFmtId="165" fontId="4" fillId="0" borderId="7" xfId="2" applyNumberFormat="1" applyFont="1" applyBorder="1"/>
    <xf numFmtId="10" fontId="4" fillId="0" borderId="9" xfId="3" applyNumberFormat="1" applyFont="1" applyBorder="1"/>
    <xf numFmtId="10" fontId="4" fillId="0" borderId="9" xfId="4" applyNumberFormat="1" applyFont="1" applyBorder="1"/>
    <xf numFmtId="165" fontId="4" fillId="0" borderId="0" xfId="4" applyNumberFormat="1" applyFont="1"/>
    <xf numFmtId="0" fontId="6" fillId="0" borderId="0" xfId="4" applyFont="1" applyAlignment="1">
      <alignment horizontal="center"/>
    </xf>
    <xf numFmtId="10" fontId="6" fillId="0" borderId="0" xfId="4" applyNumberFormat="1" applyFont="1"/>
    <xf numFmtId="0" fontId="7" fillId="0" borderId="0" xfId="4" applyFont="1"/>
    <xf numFmtId="0" fontId="2" fillId="0" borderId="0" xfId="4"/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10" fontId="10" fillId="0" borderId="0" xfId="5" applyNumberFormat="1" applyFont="1" applyAlignment="1">
      <alignment horizontal="right"/>
    </xf>
    <xf numFmtId="10" fontId="10" fillId="0" borderId="0" xfId="5" applyNumberFormat="1" applyFont="1"/>
    <xf numFmtId="0" fontId="10" fillId="0" borderId="0" xfId="6" applyFont="1" applyAlignment="1">
      <alignment horizontal="center"/>
    </xf>
    <xf numFmtId="44" fontId="9" fillId="0" borderId="8" xfId="2" applyFont="1" applyBorder="1" applyAlignment="1">
      <alignment horizontal="center"/>
    </xf>
    <xf numFmtId="17" fontId="9" fillId="0" borderId="8" xfId="5" applyNumberFormat="1" applyFont="1" applyBorder="1" applyAlignment="1">
      <alignment horizontal="center"/>
    </xf>
    <xf numFmtId="0" fontId="9" fillId="0" borderId="8" xfId="5" applyFont="1" applyBorder="1" applyAlignment="1">
      <alignment horizontal="center"/>
    </xf>
    <xf numFmtId="0" fontId="11" fillId="0" borderId="0" xfId="5" applyFont="1" applyAlignment="1">
      <alignment horizontal="center"/>
    </xf>
    <xf numFmtId="44" fontId="11" fillId="0" borderId="0" xfId="2" applyFont="1" applyAlignment="1">
      <alignment horizontal="center"/>
    </xf>
    <xf numFmtId="37" fontId="10" fillId="0" borderId="0" xfId="5" applyNumberFormat="1" applyFont="1" applyAlignment="1" applyProtection="1">
      <alignment horizontal="center"/>
      <protection locked="0"/>
    </xf>
    <xf numFmtId="7" fontId="10" fillId="0" borderId="0" xfId="5" applyNumberFormat="1" applyFont="1" applyAlignment="1">
      <alignment horizontal="center"/>
    </xf>
    <xf numFmtId="166" fontId="10" fillId="0" borderId="0" xfId="7" applyNumberFormat="1" applyFont="1" applyAlignment="1">
      <alignment horizontal="center"/>
    </xf>
    <xf numFmtId="7" fontId="2" fillId="0" borderId="0" xfId="4" applyNumberFormat="1"/>
    <xf numFmtId="37" fontId="12" fillId="0" borderId="0" xfId="5" applyNumberFormat="1" applyFont="1" applyAlignment="1" applyProtection="1">
      <alignment horizontal="center"/>
      <protection locked="0"/>
    </xf>
    <xf numFmtId="44" fontId="10" fillId="0" borderId="0" xfId="2" applyFont="1" applyAlignment="1">
      <alignment horizontal="center"/>
    </xf>
    <xf numFmtId="7" fontId="10" fillId="0" borderId="0" xfId="5" applyNumberFormat="1" applyFont="1"/>
    <xf numFmtId="37" fontId="9" fillId="0" borderId="0" xfId="5" applyNumberFormat="1" applyFont="1" applyAlignment="1" applyProtection="1">
      <alignment horizontal="center"/>
      <protection locked="0"/>
    </xf>
    <xf numFmtId="7" fontId="9" fillId="0" borderId="0" xfId="5" applyNumberFormat="1" applyFont="1" applyAlignment="1">
      <alignment horizontal="center"/>
    </xf>
    <xf numFmtId="44" fontId="9" fillId="0" borderId="0" xfId="2" applyFont="1" applyAlignment="1">
      <alignment horizontal="center"/>
    </xf>
    <xf numFmtId="7" fontId="9" fillId="0" borderId="0" xfId="5" applyNumberFormat="1" applyFont="1"/>
    <xf numFmtId="0" fontId="10" fillId="0" borderId="0" xfId="8" applyFont="1"/>
    <xf numFmtId="44" fontId="10" fillId="0" borderId="0" xfId="2" applyFont="1"/>
    <xf numFmtId="17" fontId="13" fillId="0" borderId="0" xfId="9" quotePrefix="1" applyNumberFormat="1" applyFont="1" applyAlignment="1">
      <alignment horizontal="right"/>
    </xf>
    <xf numFmtId="17" fontId="13" fillId="0" borderId="0" xfId="2" applyNumberFormat="1" applyFont="1" applyAlignment="1"/>
    <xf numFmtId="43" fontId="10" fillId="0" borderId="0" xfId="9" applyFont="1"/>
    <xf numFmtId="43" fontId="14" fillId="0" borderId="0" xfId="9" quotePrefix="1" applyFont="1" applyAlignment="1">
      <alignment horizontal="right"/>
    </xf>
    <xf numFmtId="43" fontId="14" fillId="0" borderId="0" xfId="9" applyFont="1" applyAlignment="1">
      <alignment horizontal="right"/>
    </xf>
    <xf numFmtId="43" fontId="15" fillId="0" borderId="0" xfId="9" applyFont="1" applyAlignment="1">
      <alignment horizontal="right"/>
    </xf>
    <xf numFmtId="44" fontId="15" fillId="0" borderId="0" xfId="2" applyFont="1" applyAlignment="1">
      <alignment horizontal="right"/>
    </xf>
    <xf numFmtId="43" fontId="16" fillId="0" borderId="0" xfId="9" applyFont="1" applyAlignment="1">
      <alignment horizontal="right"/>
    </xf>
    <xf numFmtId="7" fontId="13" fillId="0" borderId="0" xfId="10" applyNumberFormat="1" applyFont="1"/>
    <xf numFmtId="9" fontId="14" fillId="0" borderId="0" xfId="3" applyFont="1"/>
    <xf numFmtId="7" fontId="14" fillId="0" borderId="0" xfId="10" applyNumberFormat="1" applyFont="1"/>
    <xf numFmtId="0" fontId="13" fillId="0" borderId="0" xfId="10" applyFont="1" applyAlignment="1">
      <alignment horizontal="left"/>
    </xf>
    <xf numFmtId="167" fontId="13" fillId="0" borderId="0" xfId="10" applyNumberFormat="1" applyFont="1"/>
    <xf numFmtId="167" fontId="14" fillId="0" borderId="0" xfId="10" applyNumberFormat="1" applyFont="1"/>
    <xf numFmtId="167" fontId="2" fillId="0" borderId="0" xfId="4" applyNumberFormat="1"/>
    <xf numFmtId="0" fontId="10" fillId="0" borderId="0" xfId="10" applyFont="1" applyAlignment="1">
      <alignment horizontal="left"/>
    </xf>
    <xf numFmtId="0" fontId="9" fillId="0" borderId="0" xfId="5" quotePrefix="1" applyFont="1" applyAlignment="1">
      <alignment horizontal="center" vertical="center"/>
    </xf>
    <xf numFmtId="0" fontId="9" fillId="0" borderId="0" xfId="5" quotePrefix="1" applyFont="1" applyAlignment="1">
      <alignment horizontal="center"/>
    </xf>
    <xf numFmtId="0" fontId="9" fillId="0" borderId="0" xfId="5" quotePrefix="1" applyFont="1" applyAlignment="1">
      <alignment horizontal="center"/>
    </xf>
    <xf numFmtId="17" fontId="13" fillId="0" borderId="0" xfId="9" applyNumberFormat="1" applyFont="1" applyAlignment="1">
      <alignment horizontal="right"/>
    </xf>
    <xf numFmtId="9" fontId="10" fillId="0" borderId="0" xfId="11" applyFont="1"/>
    <xf numFmtId="0" fontId="9" fillId="0" borderId="0" xfId="5" applyFont="1"/>
    <xf numFmtId="168" fontId="10" fillId="0" borderId="0" xfId="8" applyNumberFormat="1" applyFont="1"/>
    <xf numFmtId="0" fontId="10" fillId="0" borderId="0" xfId="12" applyFont="1" applyAlignment="1">
      <alignment horizontal="center"/>
    </xf>
    <xf numFmtId="0" fontId="9" fillId="0" borderId="0" xfId="8" applyFont="1" applyAlignment="1">
      <alignment horizontal="right"/>
    </xf>
    <xf numFmtId="0" fontId="10" fillId="0" borderId="0" xfId="8" applyFont="1" applyAlignment="1">
      <alignment horizontal="center"/>
    </xf>
    <xf numFmtId="10" fontId="10" fillId="0" borderId="0" xfId="8" applyNumberFormat="1" applyFont="1"/>
    <xf numFmtId="37" fontId="10" fillId="0" borderId="0" xfId="8" applyNumberFormat="1" applyFont="1" applyAlignment="1">
      <alignment horizontal="center"/>
    </xf>
    <xf numFmtId="7" fontId="10" fillId="0" borderId="0" xfId="8" applyNumberFormat="1" applyFont="1" applyAlignment="1">
      <alignment horizontal="center"/>
    </xf>
    <xf numFmtId="7" fontId="10" fillId="0" borderId="0" xfId="8" applyNumberFormat="1" applyFont="1"/>
    <xf numFmtId="166" fontId="10" fillId="0" borderId="0" xfId="11" applyNumberFormat="1" applyFont="1" applyAlignment="1">
      <alignment horizontal="center"/>
    </xf>
    <xf numFmtId="0" fontId="10" fillId="0" borderId="0" xfId="12" applyFont="1"/>
    <xf numFmtId="7" fontId="18" fillId="0" borderId="0" xfId="13" applyNumberFormat="1" applyFont="1" applyAlignment="1">
      <alignment horizontal="right"/>
    </xf>
    <xf numFmtId="0" fontId="19" fillId="0" borderId="0" xfId="0" applyFont="1"/>
    <xf numFmtId="0" fontId="9" fillId="0" borderId="0" xfId="14" applyFont="1"/>
    <xf numFmtId="0" fontId="9" fillId="0" borderId="0" xfId="14" applyFont="1" applyAlignment="1">
      <alignment horizontal="center"/>
    </xf>
    <xf numFmtId="0" fontId="12" fillId="0" borderId="0" xfId="8" applyFont="1"/>
    <xf numFmtId="0" fontId="11" fillId="0" borderId="0" xfId="8" applyFont="1" applyAlignment="1">
      <alignment horizontal="center"/>
    </xf>
    <xf numFmtId="165" fontId="11" fillId="0" borderId="0" xfId="2" applyNumberFormat="1" applyFont="1" applyAlignment="1">
      <alignment horizontal="center"/>
    </xf>
    <xf numFmtId="9" fontId="11" fillId="0" borderId="0" xfId="3" applyFont="1" applyAlignment="1">
      <alignment horizontal="center"/>
    </xf>
    <xf numFmtId="37" fontId="10" fillId="0" borderId="0" xfId="8" applyNumberFormat="1" applyFont="1" applyAlignment="1" applyProtection="1">
      <alignment horizontal="center"/>
      <protection locked="0"/>
    </xf>
    <xf numFmtId="165" fontId="10" fillId="0" borderId="0" xfId="2" applyNumberFormat="1" applyFont="1" applyAlignment="1">
      <alignment horizontal="center"/>
    </xf>
    <xf numFmtId="166" fontId="10" fillId="0" borderId="0" xfId="3" applyNumberFormat="1" applyFont="1" applyAlignment="1">
      <alignment horizontal="center"/>
    </xf>
    <xf numFmtId="166" fontId="11" fillId="0" borderId="0" xfId="3" applyNumberFormat="1" applyFont="1" applyAlignment="1">
      <alignment horizontal="center"/>
    </xf>
    <xf numFmtId="37" fontId="9" fillId="0" borderId="0" xfId="8" applyNumberFormat="1" applyFont="1" applyAlignment="1">
      <alignment horizontal="center"/>
    </xf>
    <xf numFmtId="165" fontId="9" fillId="0" borderId="0" xfId="2" applyNumberFormat="1" applyFont="1" applyAlignment="1">
      <alignment horizontal="center"/>
    </xf>
    <xf numFmtId="7" fontId="9" fillId="0" borderId="0" xfId="8" applyNumberFormat="1" applyFont="1" applyAlignment="1">
      <alignment horizontal="center"/>
    </xf>
    <xf numFmtId="7" fontId="9" fillId="0" borderId="0" xfId="8" applyNumberFormat="1" applyFont="1"/>
    <xf numFmtId="166" fontId="9" fillId="0" borderId="0" xfId="3" applyNumberFormat="1" applyFont="1" applyAlignment="1">
      <alignment horizontal="center"/>
    </xf>
    <xf numFmtId="37" fontId="9" fillId="0" borderId="0" xfId="8" applyNumberFormat="1" applyFont="1" applyAlignment="1" applyProtection="1">
      <alignment horizontal="center"/>
      <protection locked="0"/>
    </xf>
    <xf numFmtId="166" fontId="9" fillId="0" borderId="0" xfId="11" applyNumberFormat="1" applyFont="1" applyAlignment="1">
      <alignment horizontal="center"/>
    </xf>
    <xf numFmtId="166" fontId="10" fillId="0" borderId="0" xfId="8" applyNumberFormat="1" applyFont="1"/>
    <xf numFmtId="7" fontId="10" fillId="0" borderId="0" xfId="12" applyNumberFormat="1" applyFont="1"/>
    <xf numFmtId="43" fontId="10" fillId="0" borderId="0" xfId="1" applyFont="1"/>
    <xf numFmtId="9" fontId="10" fillId="0" borderId="0" xfId="3" applyFont="1"/>
    <xf numFmtId="10" fontId="10" fillId="0" borderId="0" xfId="8" applyNumberFormat="1" applyFont="1" applyAlignment="1">
      <alignment horizontal="right"/>
    </xf>
    <xf numFmtId="8" fontId="9" fillId="0" borderId="0" xfId="8" applyNumberFormat="1" applyFont="1" applyAlignment="1">
      <alignment horizontal="center"/>
    </xf>
    <xf numFmtId="39" fontId="9" fillId="0" borderId="0" xfId="8" applyNumberFormat="1" applyFont="1"/>
    <xf numFmtId="0" fontId="9" fillId="0" borderId="0" xfId="8" applyFont="1"/>
    <xf numFmtId="7" fontId="10" fillId="0" borderId="0" xfId="13" applyNumberFormat="1" applyFont="1"/>
    <xf numFmtId="0" fontId="10" fillId="0" borderId="0" xfId="15" applyFont="1" applyAlignment="1">
      <alignment horizontal="left"/>
    </xf>
    <xf numFmtId="7" fontId="20" fillId="0" borderId="0" xfId="8" applyNumberFormat="1" applyFont="1"/>
    <xf numFmtId="7" fontId="10" fillId="0" borderId="0" xfId="9" applyNumberFormat="1" applyFont="1"/>
    <xf numFmtId="165" fontId="10" fillId="0" borderId="0" xfId="2" applyNumberFormat="1" applyFont="1" applyFill="1" applyAlignment="1">
      <alignment horizontal="center"/>
    </xf>
    <xf numFmtId="166" fontId="10" fillId="0" borderId="0" xfId="11" applyNumberFormat="1" applyFont="1" applyFill="1" applyAlignment="1">
      <alignment horizontal="center"/>
    </xf>
    <xf numFmtId="166" fontId="9" fillId="0" borderId="0" xfId="11" applyNumberFormat="1" applyFont="1" applyFill="1" applyAlignment="1">
      <alignment horizontal="center"/>
    </xf>
    <xf numFmtId="17" fontId="13" fillId="0" borderId="0" xfId="9" applyNumberFormat="1" applyFont="1" applyFill="1" applyAlignment="1">
      <alignment horizontal="right"/>
    </xf>
    <xf numFmtId="7" fontId="18" fillId="0" borderId="0" xfId="13" applyNumberFormat="1" applyFont="1" applyFill="1" applyAlignment="1">
      <alignment horizontal="right"/>
    </xf>
    <xf numFmtId="7" fontId="21" fillId="0" borderId="0" xfId="13" applyNumberFormat="1" applyFont="1" applyFill="1"/>
    <xf numFmtId="7" fontId="10" fillId="0" borderId="0" xfId="13" applyNumberFormat="1" applyFont="1" applyFill="1"/>
    <xf numFmtId="0" fontId="10" fillId="0" borderId="0" xfId="15" applyFont="1"/>
    <xf numFmtId="9" fontId="10" fillId="0" borderId="0" xfId="15" applyNumberFormat="1" applyFont="1" applyProtection="1">
      <protection locked="0"/>
    </xf>
  </cellXfs>
  <cellStyles count="16">
    <cellStyle name="Comma" xfId="1" builtinId="3"/>
    <cellStyle name="Comma 10" xfId="9" xr:uid="{06CA681C-E089-4732-BC25-21495C9C7581}"/>
    <cellStyle name="Currency" xfId="2" builtinId="4"/>
    <cellStyle name="Currency 2" xfId="13" xr:uid="{4A1B469A-A539-49B2-9281-124808674126}"/>
    <cellStyle name="Normal" xfId="0" builtinId="0"/>
    <cellStyle name="Normal 12 2" xfId="10" xr:uid="{E9EB2BAA-AAB1-4691-A6AC-1A8AF8450A09}"/>
    <cellStyle name="Normal 2" xfId="12" xr:uid="{E3CF9331-3083-4438-824D-604D424E090A}"/>
    <cellStyle name="Normal 3" xfId="4" xr:uid="{44E6CBC8-8FAD-4C33-B262-5F910C9E3BCD}"/>
    <cellStyle name="Normal_REGULAR R-1" xfId="5" xr:uid="{6D828F94-185B-4098-8FC2-1F36F223F702}"/>
    <cellStyle name="Normal_REGULAR R-1_NSTAR Electric - BECo Rate Design Model" xfId="8" xr:uid="{AEC919BB-9E04-4834-96E2-707705213954}"/>
    <cellStyle name="Normal_REGULAR R-1_NSTAR Electric - Comm Rate Design Model" xfId="14" xr:uid="{A10F3CA9-0478-4CDF-A171-6E21E1A5CC9D}"/>
    <cellStyle name="Normal_Revenue Shift" xfId="6" xr:uid="{8682763F-FAB5-4439-9C5E-2BCFFACD2ABC}"/>
    <cellStyle name="Normal_T-0 SM GEN TOU_NSTAR Electric - BECo Rate Design Model" xfId="15" xr:uid="{D89CED18-630A-45FB-91AA-BF1C841A9C4D}"/>
    <cellStyle name="Percent" xfId="3" builtinId="5"/>
    <cellStyle name="Percent 2" xfId="11" xr:uid="{D5BCA436-3EB7-4BC8-B069-E696E0F1D9FB}"/>
    <cellStyle name="Percent 5 2" xfId="7" xr:uid="{5983F467-1BC6-42F8-857E-C9E4C0D23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C642-3F11-4029-9207-A945E7DF79E4}">
  <sheetPr codeName="Sheet30"/>
  <dimension ref="A1:WVH40"/>
  <sheetViews>
    <sheetView showGridLines="0" tabSelected="1" zoomScaleNormal="100" workbookViewId="0"/>
  </sheetViews>
  <sheetFormatPr defaultRowHeight="12.75" x14ac:dyDescent="0.2"/>
  <cols>
    <col min="1" max="1" width="3" style="2" customWidth="1"/>
    <col min="2" max="2" width="43.7109375" style="2" customWidth="1"/>
    <col min="3" max="3" width="5.28515625" style="2" customWidth="1"/>
    <col min="4" max="4" width="9.5703125" style="2" bestFit="1" customWidth="1"/>
    <col min="5" max="5" width="11.140625" style="2" customWidth="1"/>
    <col min="6" max="9" width="14" style="2" customWidth="1"/>
    <col min="10" max="10" width="2.5703125" style="2" customWidth="1"/>
    <col min="11" max="223" width="9.140625" style="2"/>
    <col min="224" max="224" width="18.5703125" style="2" customWidth="1"/>
    <col min="225" max="225" width="45.140625" style="2" customWidth="1"/>
    <col min="226" max="226" width="13" style="2" customWidth="1"/>
    <col min="227" max="227" width="10.85546875" style="2" customWidth="1"/>
    <col min="228" max="228" width="12.140625" style="2" customWidth="1"/>
    <col min="229" max="229" width="13.140625" style="2" customWidth="1"/>
    <col min="230" max="230" width="12.140625" style="2" customWidth="1"/>
    <col min="231" max="232" width="17.5703125" style="2" customWidth="1"/>
    <col min="233" max="234" width="17" style="2" customWidth="1"/>
    <col min="235" max="236" width="12.28515625" style="2" customWidth="1"/>
    <col min="237" max="237" width="1.85546875" style="2" customWidth="1"/>
    <col min="238" max="239" width="23.85546875" style="2" customWidth="1"/>
    <col min="240" max="243" width="16.28515625" style="2" customWidth="1"/>
    <col min="244" max="479" width="9.140625" style="2"/>
    <col min="480" max="480" width="18.5703125" style="2" customWidth="1"/>
    <col min="481" max="481" width="45.140625" style="2" customWidth="1"/>
    <col min="482" max="482" width="13" style="2" customWidth="1"/>
    <col min="483" max="483" width="10.85546875" style="2" customWidth="1"/>
    <col min="484" max="484" width="12.140625" style="2" customWidth="1"/>
    <col min="485" max="485" width="13.140625" style="2" customWidth="1"/>
    <col min="486" max="486" width="12.140625" style="2" customWidth="1"/>
    <col min="487" max="488" width="17.5703125" style="2" customWidth="1"/>
    <col min="489" max="490" width="17" style="2" customWidth="1"/>
    <col min="491" max="492" width="12.28515625" style="2" customWidth="1"/>
    <col min="493" max="493" width="1.85546875" style="2" customWidth="1"/>
    <col min="494" max="495" width="23.85546875" style="2" customWidth="1"/>
    <col min="496" max="499" width="16.28515625" style="2" customWidth="1"/>
    <col min="500" max="735" width="9.140625" style="2"/>
    <col min="736" max="736" width="18.5703125" style="2" customWidth="1"/>
    <col min="737" max="737" width="45.140625" style="2" customWidth="1"/>
    <col min="738" max="738" width="13" style="2" customWidth="1"/>
    <col min="739" max="739" width="10.85546875" style="2" customWidth="1"/>
    <col min="740" max="740" width="12.140625" style="2" customWidth="1"/>
    <col min="741" max="741" width="13.140625" style="2" customWidth="1"/>
    <col min="742" max="742" width="12.140625" style="2" customWidth="1"/>
    <col min="743" max="744" width="17.5703125" style="2" customWidth="1"/>
    <col min="745" max="746" width="17" style="2" customWidth="1"/>
    <col min="747" max="748" width="12.28515625" style="2" customWidth="1"/>
    <col min="749" max="749" width="1.85546875" style="2" customWidth="1"/>
    <col min="750" max="751" width="23.85546875" style="2" customWidth="1"/>
    <col min="752" max="755" width="16.28515625" style="2" customWidth="1"/>
    <col min="756" max="991" width="9.140625" style="2"/>
    <col min="992" max="992" width="18.5703125" style="2" customWidth="1"/>
    <col min="993" max="993" width="45.140625" style="2" customWidth="1"/>
    <col min="994" max="994" width="13" style="2" customWidth="1"/>
    <col min="995" max="995" width="10.85546875" style="2" customWidth="1"/>
    <col min="996" max="996" width="12.140625" style="2" customWidth="1"/>
    <col min="997" max="997" width="13.140625" style="2" customWidth="1"/>
    <col min="998" max="998" width="12.140625" style="2" customWidth="1"/>
    <col min="999" max="1000" width="17.5703125" style="2" customWidth="1"/>
    <col min="1001" max="1002" width="17" style="2" customWidth="1"/>
    <col min="1003" max="1004" width="12.28515625" style="2" customWidth="1"/>
    <col min="1005" max="1005" width="1.85546875" style="2" customWidth="1"/>
    <col min="1006" max="1007" width="23.85546875" style="2" customWidth="1"/>
    <col min="1008" max="1011" width="16.28515625" style="2" customWidth="1"/>
    <col min="1012" max="1247" width="9.140625" style="2"/>
    <col min="1248" max="1248" width="18.5703125" style="2" customWidth="1"/>
    <col min="1249" max="1249" width="45.140625" style="2" customWidth="1"/>
    <col min="1250" max="1250" width="13" style="2" customWidth="1"/>
    <col min="1251" max="1251" width="10.85546875" style="2" customWidth="1"/>
    <col min="1252" max="1252" width="12.140625" style="2" customWidth="1"/>
    <col min="1253" max="1253" width="13.140625" style="2" customWidth="1"/>
    <col min="1254" max="1254" width="12.140625" style="2" customWidth="1"/>
    <col min="1255" max="1256" width="17.5703125" style="2" customWidth="1"/>
    <col min="1257" max="1258" width="17" style="2" customWidth="1"/>
    <col min="1259" max="1260" width="12.28515625" style="2" customWidth="1"/>
    <col min="1261" max="1261" width="1.85546875" style="2" customWidth="1"/>
    <col min="1262" max="1263" width="23.85546875" style="2" customWidth="1"/>
    <col min="1264" max="1267" width="16.28515625" style="2" customWidth="1"/>
    <col min="1268" max="1503" width="9.140625" style="2"/>
    <col min="1504" max="1504" width="18.5703125" style="2" customWidth="1"/>
    <col min="1505" max="1505" width="45.140625" style="2" customWidth="1"/>
    <col min="1506" max="1506" width="13" style="2" customWidth="1"/>
    <col min="1507" max="1507" width="10.85546875" style="2" customWidth="1"/>
    <col min="1508" max="1508" width="12.140625" style="2" customWidth="1"/>
    <col min="1509" max="1509" width="13.140625" style="2" customWidth="1"/>
    <col min="1510" max="1510" width="12.140625" style="2" customWidth="1"/>
    <col min="1511" max="1512" width="17.5703125" style="2" customWidth="1"/>
    <col min="1513" max="1514" width="17" style="2" customWidth="1"/>
    <col min="1515" max="1516" width="12.28515625" style="2" customWidth="1"/>
    <col min="1517" max="1517" width="1.85546875" style="2" customWidth="1"/>
    <col min="1518" max="1519" width="23.85546875" style="2" customWidth="1"/>
    <col min="1520" max="1523" width="16.28515625" style="2" customWidth="1"/>
    <col min="1524" max="1759" width="9.140625" style="2"/>
    <col min="1760" max="1760" width="18.5703125" style="2" customWidth="1"/>
    <col min="1761" max="1761" width="45.140625" style="2" customWidth="1"/>
    <col min="1762" max="1762" width="13" style="2" customWidth="1"/>
    <col min="1763" max="1763" width="10.85546875" style="2" customWidth="1"/>
    <col min="1764" max="1764" width="12.140625" style="2" customWidth="1"/>
    <col min="1765" max="1765" width="13.140625" style="2" customWidth="1"/>
    <col min="1766" max="1766" width="12.140625" style="2" customWidth="1"/>
    <col min="1767" max="1768" width="17.5703125" style="2" customWidth="1"/>
    <col min="1769" max="1770" width="17" style="2" customWidth="1"/>
    <col min="1771" max="1772" width="12.28515625" style="2" customWidth="1"/>
    <col min="1773" max="1773" width="1.85546875" style="2" customWidth="1"/>
    <col min="1774" max="1775" width="23.85546875" style="2" customWidth="1"/>
    <col min="1776" max="1779" width="16.28515625" style="2" customWidth="1"/>
    <col min="1780" max="2015" width="9.140625" style="2"/>
    <col min="2016" max="2016" width="18.5703125" style="2" customWidth="1"/>
    <col min="2017" max="2017" width="45.140625" style="2" customWidth="1"/>
    <col min="2018" max="2018" width="13" style="2" customWidth="1"/>
    <col min="2019" max="2019" width="10.85546875" style="2" customWidth="1"/>
    <col min="2020" max="2020" width="12.140625" style="2" customWidth="1"/>
    <col min="2021" max="2021" width="13.140625" style="2" customWidth="1"/>
    <col min="2022" max="2022" width="12.140625" style="2" customWidth="1"/>
    <col min="2023" max="2024" width="17.5703125" style="2" customWidth="1"/>
    <col min="2025" max="2026" width="17" style="2" customWidth="1"/>
    <col min="2027" max="2028" width="12.28515625" style="2" customWidth="1"/>
    <col min="2029" max="2029" width="1.85546875" style="2" customWidth="1"/>
    <col min="2030" max="2031" width="23.85546875" style="2" customWidth="1"/>
    <col min="2032" max="2035" width="16.28515625" style="2" customWidth="1"/>
    <col min="2036" max="2271" width="9.140625" style="2"/>
    <col min="2272" max="2272" width="18.5703125" style="2" customWidth="1"/>
    <col min="2273" max="2273" width="45.140625" style="2" customWidth="1"/>
    <col min="2274" max="2274" width="13" style="2" customWidth="1"/>
    <col min="2275" max="2275" width="10.85546875" style="2" customWidth="1"/>
    <col min="2276" max="2276" width="12.140625" style="2" customWidth="1"/>
    <col min="2277" max="2277" width="13.140625" style="2" customWidth="1"/>
    <col min="2278" max="2278" width="12.140625" style="2" customWidth="1"/>
    <col min="2279" max="2280" width="17.5703125" style="2" customWidth="1"/>
    <col min="2281" max="2282" width="17" style="2" customWidth="1"/>
    <col min="2283" max="2284" width="12.28515625" style="2" customWidth="1"/>
    <col min="2285" max="2285" width="1.85546875" style="2" customWidth="1"/>
    <col min="2286" max="2287" width="23.85546875" style="2" customWidth="1"/>
    <col min="2288" max="2291" width="16.28515625" style="2" customWidth="1"/>
    <col min="2292" max="2527" width="9.140625" style="2"/>
    <col min="2528" max="2528" width="18.5703125" style="2" customWidth="1"/>
    <col min="2529" max="2529" width="45.140625" style="2" customWidth="1"/>
    <col min="2530" max="2530" width="13" style="2" customWidth="1"/>
    <col min="2531" max="2531" width="10.85546875" style="2" customWidth="1"/>
    <col min="2532" max="2532" width="12.140625" style="2" customWidth="1"/>
    <col min="2533" max="2533" width="13.140625" style="2" customWidth="1"/>
    <col min="2534" max="2534" width="12.140625" style="2" customWidth="1"/>
    <col min="2535" max="2536" width="17.5703125" style="2" customWidth="1"/>
    <col min="2537" max="2538" width="17" style="2" customWidth="1"/>
    <col min="2539" max="2540" width="12.28515625" style="2" customWidth="1"/>
    <col min="2541" max="2541" width="1.85546875" style="2" customWidth="1"/>
    <col min="2542" max="2543" width="23.85546875" style="2" customWidth="1"/>
    <col min="2544" max="2547" width="16.28515625" style="2" customWidth="1"/>
    <col min="2548" max="2783" width="9.140625" style="2"/>
    <col min="2784" max="2784" width="18.5703125" style="2" customWidth="1"/>
    <col min="2785" max="2785" width="45.140625" style="2" customWidth="1"/>
    <col min="2786" max="2786" width="13" style="2" customWidth="1"/>
    <col min="2787" max="2787" width="10.85546875" style="2" customWidth="1"/>
    <col min="2788" max="2788" width="12.140625" style="2" customWidth="1"/>
    <col min="2789" max="2789" width="13.140625" style="2" customWidth="1"/>
    <col min="2790" max="2790" width="12.140625" style="2" customWidth="1"/>
    <col min="2791" max="2792" width="17.5703125" style="2" customWidth="1"/>
    <col min="2793" max="2794" width="17" style="2" customWidth="1"/>
    <col min="2795" max="2796" width="12.28515625" style="2" customWidth="1"/>
    <col min="2797" max="2797" width="1.85546875" style="2" customWidth="1"/>
    <col min="2798" max="2799" width="23.85546875" style="2" customWidth="1"/>
    <col min="2800" max="2803" width="16.28515625" style="2" customWidth="1"/>
    <col min="2804" max="3039" width="9.140625" style="2"/>
    <col min="3040" max="3040" width="18.5703125" style="2" customWidth="1"/>
    <col min="3041" max="3041" width="45.140625" style="2" customWidth="1"/>
    <col min="3042" max="3042" width="13" style="2" customWidth="1"/>
    <col min="3043" max="3043" width="10.85546875" style="2" customWidth="1"/>
    <col min="3044" max="3044" width="12.140625" style="2" customWidth="1"/>
    <col min="3045" max="3045" width="13.140625" style="2" customWidth="1"/>
    <col min="3046" max="3046" width="12.140625" style="2" customWidth="1"/>
    <col min="3047" max="3048" width="17.5703125" style="2" customWidth="1"/>
    <col min="3049" max="3050" width="17" style="2" customWidth="1"/>
    <col min="3051" max="3052" width="12.28515625" style="2" customWidth="1"/>
    <col min="3053" max="3053" width="1.85546875" style="2" customWidth="1"/>
    <col min="3054" max="3055" width="23.85546875" style="2" customWidth="1"/>
    <col min="3056" max="3059" width="16.28515625" style="2" customWidth="1"/>
    <col min="3060" max="3295" width="9.140625" style="2"/>
    <col min="3296" max="3296" width="18.5703125" style="2" customWidth="1"/>
    <col min="3297" max="3297" width="45.140625" style="2" customWidth="1"/>
    <col min="3298" max="3298" width="13" style="2" customWidth="1"/>
    <col min="3299" max="3299" width="10.85546875" style="2" customWidth="1"/>
    <col min="3300" max="3300" width="12.140625" style="2" customWidth="1"/>
    <col min="3301" max="3301" width="13.140625" style="2" customWidth="1"/>
    <col min="3302" max="3302" width="12.140625" style="2" customWidth="1"/>
    <col min="3303" max="3304" width="17.5703125" style="2" customWidth="1"/>
    <col min="3305" max="3306" width="17" style="2" customWidth="1"/>
    <col min="3307" max="3308" width="12.28515625" style="2" customWidth="1"/>
    <col min="3309" max="3309" width="1.85546875" style="2" customWidth="1"/>
    <col min="3310" max="3311" width="23.85546875" style="2" customWidth="1"/>
    <col min="3312" max="3315" width="16.28515625" style="2" customWidth="1"/>
    <col min="3316" max="3551" width="9.140625" style="2"/>
    <col min="3552" max="3552" width="18.5703125" style="2" customWidth="1"/>
    <col min="3553" max="3553" width="45.140625" style="2" customWidth="1"/>
    <col min="3554" max="3554" width="13" style="2" customWidth="1"/>
    <col min="3555" max="3555" width="10.85546875" style="2" customWidth="1"/>
    <col min="3556" max="3556" width="12.140625" style="2" customWidth="1"/>
    <col min="3557" max="3557" width="13.140625" style="2" customWidth="1"/>
    <col min="3558" max="3558" width="12.140625" style="2" customWidth="1"/>
    <col min="3559" max="3560" width="17.5703125" style="2" customWidth="1"/>
    <col min="3561" max="3562" width="17" style="2" customWidth="1"/>
    <col min="3563" max="3564" width="12.28515625" style="2" customWidth="1"/>
    <col min="3565" max="3565" width="1.85546875" style="2" customWidth="1"/>
    <col min="3566" max="3567" width="23.85546875" style="2" customWidth="1"/>
    <col min="3568" max="3571" width="16.28515625" style="2" customWidth="1"/>
    <col min="3572" max="3807" width="9.140625" style="2"/>
    <col min="3808" max="3808" width="18.5703125" style="2" customWidth="1"/>
    <col min="3809" max="3809" width="45.140625" style="2" customWidth="1"/>
    <col min="3810" max="3810" width="13" style="2" customWidth="1"/>
    <col min="3811" max="3811" width="10.85546875" style="2" customWidth="1"/>
    <col min="3812" max="3812" width="12.140625" style="2" customWidth="1"/>
    <col min="3813" max="3813" width="13.140625" style="2" customWidth="1"/>
    <col min="3814" max="3814" width="12.140625" style="2" customWidth="1"/>
    <col min="3815" max="3816" width="17.5703125" style="2" customWidth="1"/>
    <col min="3817" max="3818" width="17" style="2" customWidth="1"/>
    <col min="3819" max="3820" width="12.28515625" style="2" customWidth="1"/>
    <col min="3821" max="3821" width="1.85546875" style="2" customWidth="1"/>
    <col min="3822" max="3823" width="23.85546875" style="2" customWidth="1"/>
    <col min="3824" max="3827" width="16.28515625" style="2" customWidth="1"/>
    <col min="3828" max="4063" width="9.140625" style="2"/>
    <col min="4064" max="4064" width="18.5703125" style="2" customWidth="1"/>
    <col min="4065" max="4065" width="45.140625" style="2" customWidth="1"/>
    <col min="4066" max="4066" width="13" style="2" customWidth="1"/>
    <col min="4067" max="4067" width="10.85546875" style="2" customWidth="1"/>
    <col min="4068" max="4068" width="12.140625" style="2" customWidth="1"/>
    <col min="4069" max="4069" width="13.140625" style="2" customWidth="1"/>
    <col min="4070" max="4070" width="12.140625" style="2" customWidth="1"/>
    <col min="4071" max="4072" width="17.5703125" style="2" customWidth="1"/>
    <col min="4073" max="4074" width="17" style="2" customWidth="1"/>
    <col min="4075" max="4076" width="12.28515625" style="2" customWidth="1"/>
    <col min="4077" max="4077" width="1.85546875" style="2" customWidth="1"/>
    <col min="4078" max="4079" width="23.85546875" style="2" customWidth="1"/>
    <col min="4080" max="4083" width="16.28515625" style="2" customWidth="1"/>
    <col min="4084" max="4319" width="9.140625" style="2"/>
    <col min="4320" max="4320" width="18.5703125" style="2" customWidth="1"/>
    <col min="4321" max="4321" width="45.140625" style="2" customWidth="1"/>
    <col min="4322" max="4322" width="13" style="2" customWidth="1"/>
    <col min="4323" max="4323" width="10.85546875" style="2" customWidth="1"/>
    <col min="4324" max="4324" width="12.140625" style="2" customWidth="1"/>
    <col min="4325" max="4325" width="13.140625" style="2" customWidth="1"/>
    <col min="4326" max="4326" width="12.140625" style="2" customWidth="1"/>
    <col min="4327" max="4328" width="17.5703125" style="2" customWidth="1"/>
    <col min="4329" max="4330" width="17" style="2" customWidth="1"/>
    <col min="4331" max="4332" width="12.28515625" style="2" customWidth="1"/>
    <col min="4333" max="4333" width="1.85546875" style="2" customWidth="1"/>
    <col min="4334" max="4335" width="23.85546875" style="2" customWidth="1"/>
    <col min="4336" max="4339" width="16.28515625" style="2" customWidth="1"/>
    <col min="4340" max="4575" width="9.140625" style="2"/>
    <col min="4576" max="4576" width="18.5703125" style="2" customWidth="1"/>
    <col min="4577" max="4577" width="45.140625" style="2" customWidth="1"/>
    <col min="4578" max="4578" width="13" style="2" customWidth="1"/>
    <col min="4579" max="4579" width="10.85546875" style="2" customWidth="1"/>
    <col min="4580" max="4580" width="12.140625" style="2" customWidth="1"/>
    <col min="4581" max="4581" width="13.140625" style="2" customWidth="1"/>
    <col min="4582" max="4582" width="12.140625" style="2" customWidth="1"/>
    <col min="4583" max="4584" width="17.5703125" style="2" customWidth="1"/>
    <col min="4585" max="4586" width="17" style="2" customWidth="1"/>
    <col min="4587" max="4588" width="12.28515625" style="2" customWidth="1"/>
    <col min="4589" max="4589" width="1.85546875" style="2" customWidth="1"/>
    <col min="4590" max="4591" width="23.85546875" style="2" customWidth="1"/>
    <col min="4592" max="4595" width="16.28515625" style="2" customWidth="1"/>
    <col min="4596" max="4831" width="9.140625" style="2"/>
    <col min="4832" max="4832" width="18.5703125" style="2" customWidth="1"/>
    <col min="4833" max="4833" width="45.140625" style="2" customWidth="1"/>
    <col min="4834" max="4834" width="13" style="2" customWidth="1"/>
    <col min="4835" max="4835" width="10.85546875" style="2" customWidth="1"/>
    <col min="4836" max="4836" width="12.140625" style="2" customWidth="1"/>
    <col min="4837" max="4837" width="13.140625" style="2" customWidth="1"/>
    <col min="4838" max="4838" width="12.140625" style="2" customWidth="1"/>
    <col min="4839" max="4840" width="17.5703125" style="2" customWidth="1"/>
    <col min="4841" max="4842" width="17" style="2" customWidth="1"/>
    <col min="4843" max="4844" width="12.28515625" style="2" customWidth="1"/>
    <col min="4845" max="4845" width="1.85546875" style="2" customWidth="1"/>
    <col min="4846" max="4847" width="23.85546875" style="2" customWidth="1"/>
    <col min="4848" max="4851" width="16.28515625" style="2" customWidth="1"/>
    <col min="4852" max="5087" width="9.140625" style="2"/>
    <col min="5088" max="5088" width="18.5703125" style="2" customWidth="1"/>
    <col min="5089" max="5089" width="45.140625" style="2" customWidth="1"/>
    <col min="5090" max="5090" width="13" style="2" customWidth="1"/>
    <col min="5091" max="5091" width="10.85546875" style="2" customWidth="1"/>
    <col min="5092" max="5092" width="12.140625" style="2" customWidth="1"/>
    <col min="5093" max="5093" width="13.140625" style="2" customWidth="1"/>
    <col min="5094" max="5094" width="12.140625" style="2" customWidth="1"/>
    <col min="5095" max="5096" width="17.5703125" style="2" customWidth="1"/>
    <col min="5097" max="5098" width="17" style="2" customWidth="1"/>
    <col min="5099" max="5100" width="12.28515625" style="2" customWidth="1"/>
    <col min="5101" max="5101" width="1.85546875" style="2" customWidth="1"/>
    <col min="5102" max="5103" width="23.85546875" style="2" customWidth="1"/>
    <col min="5104" max="5107" width="16.28515625" style="2" customWidth="1"/>
    <col min="5108" max="5343" width="9.140625" style="2"/>
    <col min="5344" max="5344" width="18.5703125" style="2" customWidth="1"/>
    <col min="5345" max="5345" width="45.140625" style="2" customWidth="1"/>
    <col min="5346" max="5346" width="13" style="2" customWidth="1"/>
    <col min="5347" max="5347" width="10.85546875" style="2" customWidth="1"/>
    <col min="5348" max="5348" width="12.140625" style="2" customWidth="1"/>
    <col min="5349" max="5349" width="13.140625" style="2" customWidth="1"/>
    <col min="5350" max="5350" width="12.140625" style="2" customWidth="1"/>
    <col min="5351" max="5352" width="17.5703125" style="2" customWidth="1"/>
    <col min="5353" max="5354" width="17" style="2" customWidth="1"/>
    <col min="5355" max="5356" width="12.28515625" style="2" customWidth="1"/>
    <col min="5357" max="5357" width="1.85546875" style="2" customWidth="1"/>
    <col min="5358" max="5359" width="23.85546875" style="2" customWidth="1"/>
    <col min="5360" max="5363" width="16.28515625" style="2" customWidth="1"/>
    <col min="5364" max="5599" width="9.140625" style="2"/>
    <col min="5600" max="5600" width="18.5703125" style="2" customWidth="1"/>
    <col min="5601" max="5601" width="45.140625" style="2" customWidth="1"/>
    <col min="5602" max="5602" width="13" style="2" customWidth="1"/>
    <col min="5603" max="5603" width="10.85546875" style="2" customWidth="1"/>
    <col min="5604" max="5604" width="12.140625" style="2" customWidth="1"/>
    <col min="5605" max="5605" width="13.140625" style="2" customWidth="1"/>
    <col min="5606" max="5606" width="12.140625" style="2" customWidth="1"/>
    <col min="5607" max="5608" width="17.5703125" style="2" customWidth="1"/>
    <col min="5609" max="5610" width="17" style="2" customWidth="1"/>
    <col min="5611" max="5612" width="12.28515625" style="2" customWidth="1"/>
    <col min="5613" max="5613" width="1.85546875" style="2" customWidth="1"/>
    <col min="5614" max="5615" width="23.85546875" style="2" customWidth="1"/>
    <col min="5616" max="5619" width="16.28515625" style="2" customWidth="1"/>
    <col min="5620" max="5855" width="9.140625" style="2"/>
    <col min="5856" max="5856" width="18.5703125" style="2" customWidth="1"/>
    <col min="5857" max="5857" width="45.140625" style="2" customWidth="1"/>
    <col min="5858" max="5858" width="13" style="2" customWidth="1"/>
    <col min="5859" max="5859" width="10.85546875" style="2" customWidth="1"/>
    <col min="5860" max="5860" width="12.140625" style="2" customWidth="1"/>
    <col min="5861" max="5861" width="13.140625" style="2" customWidth="1"/>
    <col min="5862" max="5862" width="12.140625" style="2" customWidth="1"/>
    <col min="5863" max="5864" width="17.5703125" style="2" customWidth="1"/>
    <col min="5865" max="5866" width="17" style="2" customWidth="1"/>
    <col min="5867" max="5868" width="12.28515625" style="2" customWidth="1"/>
    <col min="5869" max="5869" width="1.85546875" style="2" customWidth="1"/>
    <col min="5870" max="5871" width="23.85546875" style="2" customWidth="1"/>
    <col min="5872" max="5875" width="16.28515625" style="2" customWidth="1"/>
    <col min="5876" max="6111" width="9.140625" style="2"/>
    <col min="6112" max="6112" width="18.5703125" style="2" customWidth="1"/>
    <col min="6113" max="6113" width="45.140625" style="2" customWidth="1"/>
    <col min="6114" max="6114" width="13" style="2" customWidth="1"/>
    <col min="6115" max="6115" width="10.85546875" style="2" customWidth="1"/>
    <col min="6116" max="6116" width="12.140625" style="2" customWidth="1"/>
    <col min="6117" max="6117" width="13.140625" style="2" customWidth="1"/>
    <col min="6118" max="6118" width="12.140625" style="2" customWidth="1"/>
    <col min="6119" max="6120" width="17.5703125" style="2" customWidth="1"/>
    <col min="6121" max="6122" width="17" style="2" customWidth="1"/>
    <col min="6123" max="6124" width="12.28515625" style="2" customWidth="1"/>
    <col min="6125" max="6125" width="1.85546875" style="2" customWidth="1"/>
    <col min="6126" max="6127" width="23.85546875" style="2" customWidth="1"/>
    <col min="6128" max="6131" width="16.28515625" style="2" customWidth="1"/>
    <col min="6132" max="6367" width="9.140625" style="2"/>
    <col min="6368" max="6368" width="18.5703125" style="2" customWidth="1"/>
    <col min="6369" max="6369" width="45.140625" style="2" customWidth="1"/>
    <col min="6370" max="6370" width="13" style="2" customWidth="1"/>
    <col min="6371" max="6371" width="10.85546875" style="2" customWidth="1"/>
    <col min="6372" max="6372" width="12.140625" style="2" customWidth="1"/>
    <col min="6373" max="6373" width="13.140625" style="2" customWidth="1"/>
    <col min="6374" max="6374" width="12.140625" style="2" customWidth="1"/>
    <col min="6375" max="6376" width="17.5703125" style="2" customWidth="1"/>
    <col min="6377" max="6378" width="17" style="2" customWidth="1"/>
    <col min="6379" max="6380" width="12.28515625" style="2" customWidth="1"/>
    <col min="6381" max="6381" width="1.85546875" style="2" customWidth="1"/>
    <col min="6382" max="6383" width="23.85546875" style="2" customWidth="1"/>
    <col min="6384" max="6387" width="16.28515625" style="2" customWidth="1"/>
    <col min="6388" max="6623" width="9.140625" style="2"/>
    <col min="6624" max="6624" width="18.5703125" style="2" customWidth="1"/>
    <col min="6625" max="6625" width="45.140625" style="2" customWidth="1"/>
    <col min="6626" max="6626" width="13" style="2" customWidth="1"/>
    <col min="6627" max="6627" width="10.85546875" style="2" customWidth="1"/>
    <col min="6628" max="6628" width="12.140625" style="2" customWidth="1"/>
    <col min="6629" max="6629" width="13.140625" style="2" customWidth="1"/>
    <col min="6630" max="6630" width="12.140625" style="2" customWidth="1"/>
    <col min="6631" max="6632" width="17.5703125" style="2" customWidth="1"/>
    <col min="6633" max="6634" width="17" style="2" customWidth="1"/>
    <col min="6635" max="6636" width="12.28515625" style="2" customWidth="1"/>
    <col min="6637" max="6637" width="1.85546875" style="2" customWidth="1"/>
    <col min="6638" max="6639" width="23.85546875" style="2" customWidth="1"/>
    <col min="6640" max="6643" width="16.28515625" style="2" customWidth="1"/>
    <col min="6644" max="6879" width="9.140625" style="2"/>
    <col min="6880" max="6880" width="18.5703125" style="2" customWidth="1"/>
    <col min="6881" max="6881" width="45.140625" style="2" customWidth="1"/>
    <col min="6882" max="6882" width="13" style="2" customWidth="1"/>
    <col min="6883" max="6883" width="10.85546875" style="2" customWidth="1"/>
    <col min="6884" max="6884" width="12.140625" style="2" customWidth="1"/>
    <col min="6885" max="6885" width="13.140625" style="2" customWidth="1"/>
    <col min="6886" max="6886" width="12.140625" style="2" customWidth="1"/>
    <col min="6887" max="6888" width="17.5703125" style="2" customWidth="1"/>
    <col min="6889" max="6890" width="17" style="2" customWidth="1"/>
    <col min="6891" max="6892" width="12.28515625" style="2" customWidth="1"/>
    <col min="6893" max="6893" width="1.85546875" style="2" customWidth="1"/>
    <col min="6894" max="6895" width="23.85546875" style="2" customWidth="1"/>
    <col min="6896" max="6899" width="16.28515625" style="2" customWidth="1"/>
    <col min="6900" max="7135" width="9.140625" style="2"/>
    <col min="7136" max="7136" width="18.5703125" style="2" customWidth="1"/>
    <col min="7137" max="7137" width="45.140625" style="2" customWidth="1"/>
    <col min="7138" max="7138" width="13" style="2" customWidth="1"/>
    <col min="7139" max="7139" width="10.85546875" style="2" customWidth="1"/>
    <col min="7140" max="7140" width="12.140625" style="2" customWidth="1"/>
    <col min="7141" max="7141" width="13.140625" style="2" customWidth="1"/>
    <col min="7142" max="7142" width="12.140625" style="2" customWidth="1"/>
    <col min="7143" max="7144" width="17.5703125" style="2" customWidth="1"/>
    <col min="7145" max="7146" width="17" style="2" customWidth="1"/>
    <col min="7147" max="7148" width="12.28515625" style="2" customWidth="1"/>
    <col min="7149" max="7149" width="1.85546875" style="2" customWidth="1"/>
    <col min="7150" max="7151" width="23.85546875" style="2" customWidth="1"/>
    <col min="7152" max="7155" width="16.28515625" style="2" customWidth="1"/>
    <col min="7156" max="7391" width="9.140625" style="2"/>
    <col min="7392" max="7392" width="18.5703125" style="2" customWidth="1"/>
    <col min="7393" max="7393" width="45.140625" style="2" customWidth="1"/>
    <col min="7394" max="7394" width="13" style="2" customWidth="1"/>
    <col min="7395" max="7395" width="10.85546875" style="2" customWidth="1"/>
    <col min="7396" max="7396" width="12.140625" style="2" customWidth="1"/>
    <col min="7397" max="7397" width="13.140625" style="2" customWidth="1"/>
    <col min="7398" max="7398" width="12.140625" style="2" customWidth="1"/>
    <col min="7399" max="7400" width="17.5703125" style="2" customWidth="1"/>
    <col min="7401" max="7402" width="17" style="2" customWidth="1"/>
    <col min="7403" max="7404" width="12.28515625" style="2" customWidth="1"/>
    <col min="7405" max="7405" width="1.85546875" style="2" customWidth="1"/>
    <col min="7406" max="7407" width="23.85546875" style="2" customWidth="1"/>
    <col min="7408" max="7411" width="16.28515625" style="2" customWidth="1"/>
    <col min="7412" max="7647" width="9.140625" style="2"/>
    <col min="7648" max="7648" width="18.5703125" style="2" customWidth="1"/>
    <col min="7649" max="7649" width="45.140625" style="2" customWidth="1"/>
    <col min="7650" max="7650" width="13" style="2" customWidth="1"/>
    <col min="7651" max="7651" width="10.85546875" style="2" customWidth="1"/>
    <col min="7652" max="7652" width="12.140625" style="2" customWidth="1"/>
    <col min="7653" max="7653" width="13.140625" style="2" customWidth="1"/>
    <col min="7654" max="7654" width="12.140625" style="2" customWidth="1"/>
    <col min="7655" max="7656" width="17.5703125" style="2" customWidth="1"/>
    <col min="7657" max="7658" width="17" style="2" customWidth="1"/>
    <col min="7659" max="7660" width="12.28515625" style="2" customWidth="1"/>
    <col min="7661" max="7661" width="1.85546875" style="2" customWidth="1"/>
    <col min="7662" max="7663" width="23.85546875" style="2" customWidth="1"/>
    <col min="7664" max="7667" width="16.28515625" style="2" customWidth="1"/>
    <col min="7668" max="7903" width="9.140625" style="2"/>
    <col min="7904" max="7904" width="18.5703125" style="2" customWidth="1"/>
    <col min="7905" max="7905" width="45.140625" style="2" customWidth="1"/>
    <col min="7906" max="7906" width="13" style="2" customWidth="1"/>
    <col min="7907" max="7907" width="10.85546875" style="2" customWidth="1"/>
    <col min="7908" max="7908" width="12.140625" style="2" customWidth="1"/>
    <col min="7909" max="7909" width="13.140625" style="2" customWidth="1"/>
    <col min="7910" max="7910" width="12.140625" style="2" customWidth="1"/>
    <col min="7911" max="7912" width="17.5703125" style="2" customWidth="1"/>
    <col min="7913" max="7914" width="17" style="2" customWidth="1"/>
    <col min="7915" max="7916" width="12.28515625" style="2" customWidth="1"/>
    <col min="7917" max="7917" width="1.85546875" style="2" customWidth="1"/>
    <col min="7918" max="7919" width="23.85546875" style="2" customWidth="1"/>
    <col min="7920" max="7923" width="16.28515625" style="2" customWidth="1"/>
    <col min="7924" max="8159" width="9.140625" style="2"/>
    <col min="8160" max="8160" width="18.5703125" style="2" customWidth="1"/>
    <col min="8161" max="8161" width="45.140625" style="2" customWidth="1"/>
    <col min="8162" max="8162" width="13" style="2" customWidth="1"/>
    <col min="8163" max="8163" width="10.85546875" style="2" customWidth="1"/>
    <col min="8164" max="8164" width="12.140625" style="2" customWidth="1"/>
    <col min="8165" max="8165" width="13.140625" style="2" customWidth="1"/>
    <col min="8166" max="8166" width="12.140625" style="2" customWidth="1"/>
    <col min="8167" max="8168" width="17.5703125" style="2" customWidth="1"/>
    <col min="8169" max="8170" width="17" style="2" customWidth="1"/>
    <col min="8171" max="8172" width="12.28515625" style="2" customWidth="1"/>
    <col min="8173" max="8173" width="1.85546875" style="2" customWidth="1"/>
    <col min="8174" max="8175" width="23.85546875" style="2" customWidth="1"/>
    <col min="8176" max="8179" width="16.28515625" style="2" customWidth="1"/>
    <col min="8180" max="8415" width="9.140625" style="2"/>
    <col min="8416" max="8416" width="18.5703125" style="2" customWidth="1"/>
    <col min="8417" max="8417" width="45.140625" style="2" customWidth="1"/>
    <col min="8418" max="8418" width="13" style="2" customWidth="1"/>
    <col min="8419" max="8419" width="10.85546875" style="2" customWidth="1"/>
    <col min="8420" max="8420" width="12.140625" style="2" customWidth="1"/>
    <col min="8421" max="8421" width="13.140625" style="2" customWidth="1"/>
    <col min="8422" max="8422" width="12.140625" style="2" customWidth="1"/>
    <col min="8423" max="8424" width="17.5703125" style="2" customWidth="1"/>
    <col min="8425" max="8426" width="17" style="2" customWidth="1"/>
    <col min="8427" max="8428" width="12.28515625" style="2" customWidth="1"/>
    <col min="8429" max="8429" width="1.85546875" style="2" customWidth="1"/>
    <col min="8430" max="8431" width="23.85546875" style="2" customWidth="1"/>
    <col min="8432" max="8435" width="16.28515625" style="2" customWidth="1"/>
    <col min="8436" max="8671" width="9.140625" style="2"/>
    <col min="8672" max="8672" width="18.5703125" style="2" customWidth="1"/>
    <col min="8673" max="8673" width="45.140625" style="2" customWidth="1"/>
    <col min="8674" max="8674" width="13" style="2" customWidth="1"/>
    <col min="8675" max="8675" width="10.85546875" style="2" customWidth="1"/>
    <col min="8676" max="8676" width="12.140625" style="2" customWidth="1"/>
    <col min="8677" max="8677" width="13.140625" style="2" customWidth="1"/>
    <col min="8678" max="8678" width="12.140625" style="2" customWidth="1"/>
    <col min="8679" max="8680" width="17.5703125" style="2" customWidth="1"/>
    <col min="8681" max="8682" width="17" style="2" customWidth="1"/>
    <col min="8683" max="8684" width="12.28515625" style="2" customWidth="1"/>
    <col min="8685" max="8685" width="1.85546875" style="2" customWidth="1"/>
    <col min="8686" max="8687" width="23.85546875" style="2" customWidth="1"/>
    <col min="8688" max="8691" width="16.28515625" style="2" customWidth="1"/>
    <col min="8692" max="8927" width="9.140625" style="2"/>
    <col min="8928" max="8928" width="18.5703125" style="2" customWidth="1"/>
    <col min="8929" max="8929" width="45.140625" style="2" customWidth="1"/>
    <col min="8930" max="8930" width="13" style="2" customWidth="1"/>
    <col min="8931" max="8931" width="10.85546875" style="2" customWidth="1"/>
    <col min="8932" max="8932" width="12.140625" style="2" customWidth="1"/>
    <col min="8933" max="8933" width="13.140625" style="2" customWidth="1"/>
    <col min="8934" max="8934" width="12.140625" style="2" customWidth="1"/>
    <col min="8935" max="8936" width="17.5703125" style="2" customWidth="1"/>
    <col min="8937" max="8938" width="17" style="2" customWidth="1"/>
    <col min="8939" max="8940" width="12.28515625" style="2" customWidth="1"/>
    <col min="8941" max="8941" width="1.85546875" style="2" customWidth="1"/>
    <col min="8942" max="8943" width="23.85546875" style="2" customWidth="1"/>
    <col min="8944" max="8947" width="16.28515625" style="2" customWidth="1"/>
    <col min="8948" max="9183" width="9.140625" style="2"/>
    <col min="9184" max="9184" width="18.5703125" style="2" customWidth="1"/>
    <col min="9185" max="9185" width="45.140625" style="2" customWidth="1"/>
    <col min="9186" max="9186" width="13" style="2" customWidth="1"/>
    <col min="9187" max="9187" width="10.85546875" style="2" customWidth="1"/>
    <col min="9188" max="9188" width="12.140625" style="2" customWidth="1"/>
    <col min="9189" max="9189" width="13.140625" style="2" customWidth="1"/>
    <col min="9190" max="9190" width="12.140625" style="2" customWidth="1"/>
    <col min="9191" max="9192" width="17.5703125" style="2" customWidth="1"/>
    <col min="9193" max="9194" width="17" style="2" customWidth="1"/>
    <col min="9195" max="9196" width="12.28515625" style="2" customWidth="1"/>
    <col min="9197" max="9197" width="1.85546875" style="2" customWidth="1"/>
    <col min="9198" max="9199" width="23.85546875" style="2" customWidth="1"/>
    <col min="9200" max="9203" width="16.28515625" style="2" customWidth="1"/>
    <col min="9204" max="9439" width="9.140625" style="2"/>
    <col min="9440" max="9440" width="18.5703125" style="2" customWidth="1"/>
    <col min="9441" max="9441" width="45.140625" style="2" customWidth="1"/>
    <col min="9442" max="9442" width="13" style="2" customWidth="1"/>
    <col min="9443" max="9443" width="10.85546875" style="2" customWidth="1"/>
    <col min="9444" max="9444" width="12.140625" style="2" customWidth="1"/>
    <col min="9445" max="9445" width="13.140625" style="2" customWidth="1"/>
    <col min="9446" max="9446" width="12.140625" style="2" customWidth="1"/>
    <col min="9447" max="9448" width="17.5703125" style="2" customWidth="1"/>
    <col min="9449" max="9450" width="17" style="2" customWidth="1"/>
    <col min="9451" max="9452" width="12.28515625" style="2" customWidth="1"/>
    <col min="9453" max="9453" width="1.85546875" style="2" customWidth="1"/>
    <col min="9454" max="9455" width="23.85546875" style="2" customWidth="1"/>
    <col min="9456" max="9459" width="16.28515625" style="2" customWidth="1"/>
    <col min="9460" max="9695" width="9.140625" style="2"/>
    <col min="9696" max="9696" width="18.5703125" style="2" customWidth="1"/>
    <col min="9697" max="9697" width="45.140625" style="2" customWidth="1"/>
    <col min="9698" max="9698" width="13" style="2" customWidth="1"/>
    <col min="9699" max="9699" width="10.85546875" style="2" customWidth="1"/>
    <col min="9700" max="9700" width="12.140625" style="2" customWidth="1"/>
    <col min="9701" max="9701" width="13.140625" style="2" customWidth="1"/>
    <col min="9702" max="9702" width="12.140625" style="2" customWidth="1"/>
    <col min="9703" max="9704" width="17.5703125" style="2" customWidth="1"/>
    <col min="9705" max="9706" width="17" style="2" customWidth="1"/>
    <col min="9707" max="9708" width="12.28515625" style="2" customWidth="1"/>
    <col min="9709" max="9709" width="1.85546875" style="2" customWidth="1"/>
    <col min="9710" max="9711" width="23.85546875" style="2" customWidth="1"/>
    <col min="9712" max="9715" width="16.28515625" style="2" customWidth="1"/>
    <col min="9716" max="9951" width="9.140625" style="2"/>
    <col min="9952" max="9952" width="18.5703125" style="2" customWidth="1"/>
    <col min="9953" max="9953" width="45.140625" style="2" customWidth="1"/>
    <col min="9954" max="9954" width="13" style="2" customWidth="1"/>
    <col min="9955" max="9955" width="10.85546875" style="2" customWidth="1"/>
    <col min="9956" max="9956" width="12.140625" style="2" customWidth="1"/>
    <col min="9957" max="9957" width="13.140625" style="2" customWidth="1"/>
    <col min="9958" max="9958" width="12.140625" style="2" customWidth="1"/>
    <col min="9959" max="9960" width="17.5703125" style="2" customWidth="1"/>
    <col min="9961" max="9962" width="17" style="2" customWidth="1"/>
    <col min="9963" max="9964" width="12.28515625" style="2" customWidth="1"/>
    <col min="9965" max="9965" width="1.85546875" style="2" customWidth="1"/>
    <col min="9966" max="9967" width="23.85546875" style="2" customWidth="1"/>
    <col min="9968" max="9971" width="16.28515625" style="2" customWidth="1"/>
    <col min="9972" max="10207" width="9.140625" style="2"/>
    <col min="10208" max="10208" width="18.5703125" style="2" customWidth="1"/>
    <col min="10209" max="10209" width="45.140625" style="2" customWidth="1"/>
    <col min="10210" max="10210" width="13" style="2" customWidth="1"/>
    <col min="10211" max="10211" width="10.85546875" style="2" customWidth="1"/>
    <col min="10212" max="10212" width="12.140625" style="2" customWidth="1"/>
    <col min="10213" max="10213" width="13.140625" style="2" customWidth="1"/>
    <col min="10214" max="10214" width="12.140625" style="2" customWidth="1"/>
    <col min="10215" max="10216" width="17.5703125" style="2" customWidth="1"/>
    <col min="10217" max="10218" width="17" style="2" customWidth="1"/>
    <col min="10219" max="10220" width="12.28515625" style="2" customWidth="1"/>
    <col min="10221" max="10221" width="1.85546875" style="2" customWidth="1"/>
    <col min="10222" max="10223" width="23.85546875" style="2" customWidth="1"/>
    <col min="10224" max="10227" width="16.28515625" style="2" customWidth="1"/>
    <col min="10228" max="10463" width="9.140625" style="2"/>
    <col min="10464" max="10464" width="18.5703125" style="2" customWidth="1"/>
    <col min="10465" max="10465" width="45.140625" style="2" customWidth="1"/>
    <col min="10466" max="10466" width="13" style="2" customWidth="1"/>
    <col min="10467" max="10467" width="10.85546875" style="2" customWidth="1"/>
    <col min="10468" max="10468" width="12.140625" style="2" customWidth="1"/>
    <col min="10469" max="10469" width="13.140625" style="2" customWidth="1"/>
    <col min="10470" max="10470" width="12.140625" style="2" customWidth="1"/>
    <col min="10471" max="10472" width="17.5703125" style="2" customWidth="1"/>
    <col min="10473" max="10474" width="17" style="2" customWidth="1"/>
    <col min="10475" max="10476" width="12.28515625" style="2" customWidth="1"/>
    <col min="10477" max="10477" width="1.85546875" style="2" customWidth="1"/>
    <col min="10478" max="10479" width="23.85546875" style="2" customWidth="1"/>
    <col min="10480" max="10483" width="16.28515625" style="2" customWidth="1"/>
    <col min="10484" max="10719" width="9.140625" style="2"/>
    <col min="10720" max="10720" width="18.5703125" style="2" customWidth="1"/>
    <col min="10721" max="10721" width="45.140625" style="2" customWidth="1"/>
    <col min="10722" max="10722" width="13" style="2" customWidth="1"/>
    <col min="10723" max="10723" width="10.85546875" style="2" customWidth="1"/>
    <col min="10724" max="10724" width="12.140625" style="2" customWidth="1"/>
    <col min="10725" max="10725" width="13.140625" style="2" customWidth="1"/>
    <col min="10726" max="10726" width="12.140625" style="2" customWidth="1"/>
    <col min="10727" max="10728" width="17.5703125" style="2" customWidth="1"/>
    <col min="10729" max="10730" width="17" style="2" customWidth="1"/>
    <col min="10731" max="10732" width="12.28515625" style="2" customWidth="1"/>
    <col min="10733" max="10733" width="1.85546875" style="2" customWidth="1"/>
    <col min="10734" max="10735" width="23.85546875" style="2" customWidth="1"/>
    <col min="10736" max="10739" width="16.28515625" style="2" customWidth="1"/>
    <col min="10740" max="10975" width="9.140625" style="2"/>
    <col min="10976" max="10976" width="18.5703125" style="2" customWidth="1"/>
    <col min="10977" max="10977" width="45.140625" style="2" customWidth="1"/>
    <col min="10978" max="10978" width="13" style="2" customWidth="1"/>
    <col min="10979" max="10979" width="10.85546875" style="2" customWidth="1"/>
    <col min="10980" max="10980" width="12.140625" style="2" customWidth="1"/>
    <col min="10981" max="10981" width="13.140625" style="2" customWidth="1"/>
    <col min="10982" max="10982" width="12.140625" style="2" customWidth="1"/>
    <col min="10983" max="10984" width="17.5703125" style="2" customWidth="1"/>
    <col min="10985" max="10986" width="17" style="2" customWidth="1"/>
    <col min="10987" max="10988" width="12.28515625" style="2" customWidth="1"/>
    <col min="10989" max="10989" width="1.85546875" style="2" customWidth="1"/>
    <col min="10990" max="10991" width="23.85546875" style="2" customWidth="1"/>
    <col min="10992" max="10995" width="16.28515625" style="2" customWidth="1"/>
    <col min="10996" max="11231" width="9.140625" style="2"/>
    <col min="11232" max="11232" width="18.5703125" style="2" customWidth="1"/>
    <col min="11233" max="11233" width="45.140625" style="2" customWidth="1"/>
    <col min="11234" max="11234" width="13" style="2" customWidth="1"/>
    <col min="11235" max="11235" width="10.85546875" style="2" customWidth="1"/>
    <col min="11236" max="11236" width="12.140625" style="2" customWidth="1"/>
    <col min="11237" max="11237" width="13.140625" style="2" customWidth="1"/>
    <col min="11238" max="11238" width="12.140625" style="2" customWidth="1"/>
    <col min="11239" max="11240" width="17.5703125" style="2" customWidth="1"/>
    <col min="11241" max="11242" width="17" style="2" customWidth="1"/>
    <col min="11243" max="11244" width="12.28515625" style="2" customWidth="1"/>
    <col min="11245" max="11245" width="1.85546875" style="2" customWidth="1"/>
    <col min="11246" max="11247" width="23.85546875" style="2" customWidth="1"/>
    <col min="11248" max="11251" width="16.28515625" style="2" customWidth="1"/>
    <col min="11252" max="11487" width="9.140625" style="2"/>
    <col min="11488" max="11488" width="18.5703125" style="2" customWidth="1"/>
    <col min="11489" max="11489" width="45.140625" style="2" customWidth="1"/>
    <col min="11490" max="11490" width="13" style="2" customWidth="1"/>
    <col min="11491" max="11491" width="10.85546875" style="2" customWidth="1"/>
    <col min="11492" max="11492" width="12.140625" style="2" customWidth="1"/>
    <col min="11493" max="11493" width="13.140625" style="2" customWidth="1"/>
    <col min="11494" max="11494" width="12.140625" style="2" customWidth="1"/>
    <col min="11495" max="11496" width="17.5703125" style="2" customWidth="1"/>
    <col min="11497" max="11498" width="17" style="2" customWidth="1"/>
    <col min="11499" max="11500" width="12.28515625" style="2" customWidth="1"/>
    <col min="11501" max="11501" width="1.85546875" style="2" customWidth="1"/>
    <col min="11502" max="11503" width="23.85546875" style="2" customWidth="1"/>
    <col min="11504" max="11507" width="16.28515625" style="2" customWidth="1"/>
    <col min="11508" max="11743" width="9.140625" style="2"/>
    <col min="11744" max="11744" width="18.5703125" style="2" customWidth="1"/>
    <col min="11745" max="11745" width="45.140625" style="2" customWidth="1"/>
    <col min="11746" max="11746" width="13" style="2" customWidth="1"/>
    <col min="11747" max="11747" width="10.85546875" style="2" customWidth="1"/>
    <col min="11748" max="11748" width="12.140625" style="2" customWidth="1"/>
    <col min="11749" max="11749" width="13.140625" style="2" customWidth="1"/>
    <col min="11750" max="11750" width="12.140625" style="2" customWidth="1"/>
    <col min="11751" max="11752" width="17.5703125" style="2" customWidth="1"/>
    <col min="11753" max="11754" width="17" style="2" customWidth="1"/>
    <col min="11755" max="11756" width="12.28515625" style="2" customWidth="1"/>
    <col min="11757" max="11757" width="1.85546875" style="2" customWidth="1"/>
    <col min="11758" max="11759" width="23.85546875" style="2" customWidth="1"/>
    <col min="11760" max="11763" width="16.28515625" style="2" customWidth="1"/>
    <col min="11764" max="11999" width="9.140625" style="2"/>
    <col min="12000" max="12000" width="18.5703125" style="2" customWidth="1"/>
    <col min="12001" max="12001" width="45.140625" style="2" customWidth="1"/>
    <col min="12002" max="12002" width="13" style="2" customWidth="1"/>
    <col min="12003" max="12003" width="10.85546875" style="2" customWidth="1"/>
    <col min="12004" max="12004" width="12.140625" style="2" customWidth="1"/>
    <col min="12005" max="12005" width="13.140625" style="2" customWidth="1"/>
    <col min="12006" max="12006" width="12.140625" style="2" customWidth="1"/>
    <col min="12007" max="12008" width="17.5703125" style="2" customWidth="1"/>
    <col min="12009" max="12010" width="17" style="2" customWidth="1"/>
    <col min="12011" max="12012" width="12.28515625" style="2" customWidth="1"/>
    <col min="12013" max="12013" width="1.85546875" style="2" customWidth="1"/>
    <col min="12014" max="12015" width="23.85546875" style="2" customWidth="1"/>
    <col min="12016" max="12019" width="16.28515625" style="2" customWidth="1"/>
    <col min="12020" max="12255" width="9.140625" style="2"/>
    <col min="12256" max="12256" width="18.5703125" style="2" customWidth="1"/>
    <col min="12257" max="12257" width="45.140625" style="2" customWidth="1"/>
    <col min="12258" max="12258" width="13" style="2" customWidth="1"/>
    <col min="12259" max="12259" width="10.85546875" style="2" customWidth="1"/>
    <col min="12260" max="12260" width="12.140625" style="2" customWidth="1"/>
    <col min="12261" max="12261" width="13.140625" style="2" customWidth="1"/>
    <col min="12262" max="12262" width="12.140625" style="2" customWidth="1"/>
    <col min="12263" max="12264" width="17.5703125" style="2" customWidth="1"/>
    <col min="12265" max="12266" width="17" style="2" customWidth="1"/>
    <col min="12267" max="12268" width="12.28515625" style="2" customWidth="1"/>
    <col min="12269" max="12269" width="1.85546875" style="2" customWidth="1"/>
    <col min="12270" max="12271" width="23.85546875" style="2" customWidth="1"/>
    <col min="12272" max="12275" width="16.28515625" style="2" customWidth="1"/>
    <col min="12276" max="12511" width="9.140625" style="2"/>
    <col min="12512" max="12512" width="18.5703125" style="2" customWidth="1"/>
    <col min="12513" max="12513" width="45.140625" style="2" customWidth="1"/>
    <col min="12514" max="12514" width="13" style="2" customWidth="1"/>
    <col min="12515" max="12515" width="10.85546875" style="2" customWidth="1"/>
    <col min="12516" max="12516" width="12.140625" style="2" customWidth="1"/>
    <col min="12517" max="12517" width="13.140625" style="2" customWidth="1"/>
    <col min="12518" max="12518" width="12.140625" style="2" customWidth="1"/>
    <col min="12519" max="12520" width="17.5703125" style="2" customWidth="1"/>
    <col min="12521" max="12522" width="17" style="2" customWidth="1"/>
    <col min="12523" max="12524" width="12.28515625" style="2" customWidth="1"/>
    <col min="12525" max="12525" width="1.85546875" style="2" customWidth="1"/>
    <col min="12526" max="12527" width="23.85546875" style="2" customWidth="1"/>
    <col min="12528" max="12531" width="16.28515625" style="2" customWidth="1"/>
    <col min="12532" max="12767" width="9.140625" style="2"/>
    <col min="12768" max="12768" width="18.5703125" style="2" customWidth="1"/>
    <col min="12769" max="12769" width="45.140625" style="2" customWidth="1"/>
    <col min="12770" max="12770" width="13" style="2" customWidth="1"/>
    <col min="12771" max="12771" width="10.85546875" style="2" customWidth="1"/>
    <col min="12772" max="12772" width="12.140625" style="2" customWidth="1"/>
    <col min="12773" max="12773" width="13.140625" style="2" customWidth="1"/>
    <col min="12774" max="12774" width="12.140625" style="2" customWidth="1"/>
    <col min="12775" max="12776" width="17.5703125" style="2" customWidth="1"/>
    <col min="12777" max="12778" width="17" style="2" customWidth="1"/>
    <col min="12779" max="12780" width="12.28515625" style="2" customWidth="1"/>
    <col min="12781" max="12781" width="1.85546875" style="2" customWidth="1"/>
    <col min="12782" max="12783" width="23.85546875" style="2" customWidth="1"/>
    <col min="12784" max="12787" width="16.28515625" style="2" customWidth="1"/>
    <col min="12788" max="13023" width="9.140625" style="2"/>
    <col min="13024" max="13024" width="18.5703125" style="2" customWidth="1"/>
    <col min="13025" max="13025" width="45.140625" style="2" customWidth="1"/>
    <col min="13026" max="13026" width="13" style="2" customWidth="1"/>
    <col min="13027" max="13027" width="10.85546875" style="2" customWidth="1"/>
    <col min="13028" max="13028" width="12.140625" style="2" customWidth="1"/>
    <col min="13029" max="13029" width="13.140625" style="2" customWidth="1"/>
    <col min="13030" max="13030" width="12.140625" style="2" customWidth="1"/>
    <col min="13031" max="13032" width="17.5703125" style="2" customWidth="1"/>
    <col min="13033" max="13034" width="17" style="2" customWidth="1"/>
    <col min="13035" max="13036" width="12.28515625" style="2" customWidth="1"/>
    <col min="13037" max="13037" width="1.85546875" style="2" customWidth="1"/>
    <col min="13038" max="13039" width="23.85546875" style="2" customWidth="1"/>
    <col min="13040" max="13043" width="16.28515625" style="2" customWidth="1"/>
    <col min="13044" max="13279" width="9.140625" style="2"/>
    <col min="13280" max="13280" width="18.5703125" style="2" customWidth="1"/>
    <col min="13281" max="13281" width="45.140625" style="2" customWidth="1"/>
    <col min="13282" max="13282" width="13" style="2" customWidth="1"/>
    <col min="13283" max="13283" width="10.85546875" style="2" customWidth="1"/>
    <col min="13284" max="13284" width="12.140625" style="2" customWidth="1"/>
    <col min="13285" max="13285" width="13.140625" style="2" customWidth="1"/>
    <col min="13286" max="13286" width="12.140625" style="2" customWidth="1"/>
    <col min="13287" max="13288" width="17.5703125" style="2" customWidth="1"/>
    <col min="13289" max="13290" width="17" style="2" customWidth="1"/>
    <col min="13291" max="13292" width="12.28515625" style="2" customWidth="1"/>
    <col min="13293" max="13293" width="1.85546875" style="2" customWidth="1"/>
    <col min="13294" max="13295" width="23.85546875" style="2" customWidth="1"/>
    <col min="13296" max="13299" width="16.28515625" style="2" customWidth="1"/>
    <col min="13300" max="13535" width="9.140625" style="2"/>
    <col min="13536" max="13536" width="18.5703125" style="2" customWidth="1"/>
    <col min="13537" max="13537" width="45.140625" style="2" customWidth="1"/>
    <col min="13538" max="13538" width="13" style="2" customWidth="1"/>
    <col min="13539" max="13539" width="10.85546875" style="2" customWidth="1"/>
    <col min="13540" max="13540" width="12.140625" style="2" customWidth="1"/>
    <col min="13541" max="13541" width="13.140625" style="2" customWidth="1"/>
    <col min="13542" max="13542" width="12.140625" style="2" customWidth="1"/>
    <col min="13543" max="13544" width="17.5703125" style="2" customWidth="1"/>
    <col min="13545" max="13546" width="17" style="2" customWidth="1"/>
    <col min="13547" max="13548" width="12.28515625" style="2" customWidth="1"/>
    <col min="13549" max="13549" width="1.85546875" style="2" customWidth="1"/>
    <col min="13550" max="13551" width="23.85546875" style="2" customWidth="1"/>
    <col min="13552" max="13555" width="16.28515625" style="2" customWidth="1"/>
    <col min="13556" max="13791" width="9.140625" style="2"/>
    <col min="13792" max="13792" width="18.5703125" style="2" customWidth="1"/>
    <col min="13793" max="13793" width="45.140625" style="2" customWidth="1"/>
    <col min="13794" max="13794" width="13" style="2" customWidth="1"/>
    <col min="13795" max="13795" width="10.85546875" style="2" customWidth="1"/>
    <col min="13796" max="13796" width="12.140625" style="2" customWidth="1"/>
    <col min="13797" max="13797" width="13.140625" style="2" customWidth="1"/>
    <col min="13798" max="13798" width="12.140625" style="2" customWidth="1"/>
    <col min="13799" max="13800" width="17.5703125" style="2" customWidth="1"/>
    <col min="13801" max="13802" width="17" style="2" customWidth="1"/>
    <col min="13803" max="13804" width="12.28515625" style="2" customWidth="1"/>
    <col min="13805" max="13805" width="1.85546875" style="2" customWidth="1"/>
    <col min="13806" max="13807" width="23.85546875" style="2" customWidth="1"/>
    <col min="13808" max="13811" width="16.28515625" style="2" customWidth="1"/>
    <col min="13812" max="14047" width="9.140625" style="2"/>
    <col min="14048" max="14048" width="18.5703125" style="2" customWidth="1"/>
    <col min="14049" max="14049" width="45.140625" style="2" customWidth="1"/>
    <col min="14050" max="14050" width="13" style="2" customWidth="1"/>
    <col min="14051" max="14051" width="10.85546875" style="2" customWidth="1"/>
    <col min="14052" max="14052" width="12.140625" style="2" customWidth="1"/>
    <col min="14053" max="14053" width="13.140625" style="2" customWidth="1"/>
    <col min="14054" max="14054" width="12.140625" style="2" customWidth="1"/>
    <col min="14055" max="14056" width="17.5703125" style="2" customWidth="1"/>
    <col min="14057" max="14058" width="17" style="2" customWidth="1"/>
    <col min="14059" max="14060" width="12.28515625" style="2" customWidth="1"/>
    <col min="14061" max="14061" width="1.85546875" style="2" customWidth="1"/>
    <col min="14062" max="14063" width="23.85546875" style="2" customWidth="1"/>
    <col min="14064" max="14067" width="16.28515625" style="2" customWidth="1"/>
    <col min="14068" max="14303" width="9.140625" style="2"/>
    <col min="14304" max="14304" width="18.5703125" style="2" customWidth="1"/>
    <col min="14305" max="14305" width="45.140625" style="2" customWidth="1"/>
    <col min="14306" max="14306" width="13" style="2" customWidth="1"/>
    <col min="14307" max="14307" width="10.85546875" style="2" customWidth="1"/>
    <col min="14308" max="14308" width="12.140625" style="2" customWidth="1"/>
    <col min="14309" max="14309" width="13.140625" style="2" customWidth="1"/>
    <col min="14310" max="14310" width="12.140625" style="2" customWidth="1"/>
    <col min="14311" max="14312" width="17.5703125" style="2" customWidth="1"/>
    <col min="14313" max="14314" width="17" style="2" customWidth="1"/>
    <col min="14315" max="14316" width="12.28515625" style="2" customWidth="1"/>
    <col min="14317" max="14317" width="1.85546875" style="2" customWidth="1"/>
    <col min="14318" max="14319" width="23.85546875" style="2" customWidth="1"/>
    <col min="14320" max="14323" width="16.28515625" style="2" customWidth="1"/>
    <col min="14324" max="14559" width="9.140625" style="2"/>
    <col min="14560" max="14560" width="18.5703125" style="2" customWidth="1"/>
    <col min="14561" max="14561" width="45.140625" style="2" customWidth="1"/>
    <col min="14562" max="14562" width="13" style="2" customWidth="1"/>
    <col min="14563" max="14563" width="10.85546875" style="2" customWidth="1"/>
    <col min="14564" max="14564" width="12.140625" style="2" customWidth="1"/>
    <col min="14565" max="14565" width="13.140625" style="2" customWidth="1"/>
    <col min="14566" max="14566" width="12.140625" style="2" customWidth="1"/>
    <col min="14567" max="14568" width="17.5703125" style="2" customWidth="1"/>
    <col min="14569" max="14570" width="17" style="2" customWidth="1"/>
    <col min="14571" max="14572" width="12.28515625" style="2" customWidth="1"/>
    <col min="14573" max="14573" width="1.85546875" style="2" customWidth="1"/>
    <col min="14574" max="14575" width="23.85546875" style="2" customWidth="1"/>
    <col min="14576" max="14579" width="16.28515625" style="2" customWidth="1"/>
    <col min="14580" max="14815" width="9.140625" style="2"/>
    <col min="14816" max="14816" width="18.5703125" style="2" customWidth="1"/>
    <col min="14817" max="14817" width="45.140625" style="2" customWidth="1"/>
    <col min="14818" max="14818" width="13" style="2" customWidth="1"/>
    <col min="14819" max="14819" width="10.85546875" style="2" customWidth="1"/>
    <col min="14820" max="14820" width="12.140625" style="2" customWidth="1"/>
    <col min="14821" max="14821" width="13.140625" style="2" customWidth="1"/>
    <col min="14822" max="14822" width="12.140625" style="2" customWidth="1"/>
    <col min="14823" max="14824" width="17.5703125" style="2" customWidth="1"/>
    <col min="14825" max="14826" width="17" style="2" customWidth="1"/>
    <col min="14827" max="14828" width="12.28515625" style="2" customWidth="1"/>
    <col min="14829" max="14829" width="1.85546875" style="2" customWidth="1"/>
    <col min="14830" max="14831" width="23.85546875" style="2" customWidth="1"/>
    <col min="14832" max="14835" width="16.28515625" style="2" customWidth="1"/>
    <col min="14836" max="15071" width="9.140625" style="2"/>
    <col min="15072" max="15072" width="18.5703125" style="2" customWidth="1"/>
    <col min="15073" max="15073" width="45.140625" style="2" customWidth="1"/>
    <col min="15074" max="15074" width="13" style="2" customWidth="1"/>
    <col min="15075" max="15075" width="10.85546875" style="2" customWidth="1"/>
    <col min="15076" max="15076" width="12.140625" style="2" customWidth="1"/>
    <col min="15077" max="15077" width="13.140625" style="2" customWidth="1"/>
    <col min="15078" max="15078" width="12.140625" style="2" customWidth="1"/>
    <col min="15079" max="15080" width="17.5703125" style="2" customWidth="1"/>
    <col min="15081" max="15082" width="17" style="2" customWidth="1"/>
    <col min="15083" max="15084" width="12.28515625" style="2" customWidth="1"/>
    <col min="15085" max="15085" width="1.85546875" style="2" customWidth="1"/>
    <col min="15086" max="15087" width="23.85546875" style="2" customWidth="1"/>
    <col min="15088" max="15091" width="16.28515625" style="2" customWidth="1"/>
    <col min="15092" max="15327" width="9.140625" style="2"/>
    <col min="15328" max="15328" width="18.5703125" style="2" customWidth="1"/>
    <col min="15329" max="15329" width="45.140625" style="2" customWidth="1"/>
    <col min="15330" max="15330" width="13" style="2" customWidth="1"/>
    <col min="15331" max="15331" width="10.85546875" style="2" customWidth="1"/>
    <col min="15332" max="15332" width="12.140625" style="2" customWidth="1"/>
    <col min="15333" max="15333" width="13.140625" style="2" customWidth="1"/>
    <col min="15334" max="15334" width="12.140625" style="2" customWidth="1"/>
    <col min="15335" max="15336" width="17.5703125" style="2" customWidth="1"/>
    <col min="15337" max="15338" width="17" style="2" customWidth="1"/>
    <col min="15339" max="15340" width="12.28515625" style="2" customWidth="1"/>
    <col min="15341" max="15341" width="1.85546875" style="2" customWidth="1"/>
    <col min="15342" max="15343" width="23.85546875" style="2" customWidth="1"/>
    <col min="15344" max="15347" width="16.28515625" style="2" customWidth="1"/>
    <col min="15348" max="15583" width="9.140625" style="2"/>
    <col min="15584" max="15584" width="18.5703125" style="2" customWidth="1"/>
    <col min="15585" max="15585" width="45.140625" style="2" customWidth="1"/>
    <col min="15586" max="15586" width="13" style="2" customWidth="1"/>
    <col min="15587" max="15587" width="10.85546875" style="2" customWidth="1"/>
    <col min="15588" max="15588" width="12.140625" style="2" customWidth="1"/>
    <col min="15589" max="15589" width="13.140625" style="2" customWidth="1"/>
    <col min="15590" max="15590" width="12.140625" style="2" customWidth="1"/>
    <col min="15591" max="15592" width="17.5703125" style="2" customWidth="1"/>
    <col min="15593" max="15594" width="17" style="2" customWidth="1"/>
    <col min="15595" max="15596" width="12.28515625" style="2" customWidth="1"/>
    <col min="15597" max="15597" width="1.85546875" style="2" customWidth="1"/>
    <col min="15598" max="15599" width="23.85546875" style="2" customWidth="1"/>
    <col min="15600" max="15603" width="16.28515625" style="2" customWidth="1"/>
    <col min="15604" max="15839" width="9.140625" style="2"/>
    <col min="15840" max="15840" width="18.5703125" style="2" customWidth="1"/>
    <col min="15841" max="15841" width="45.140625" style="2" customWidth="1"/>
    <col min="15842" max="15842" width="13" style="2" customWidth="1"/>
    <col min="15843" max="15843" width="10.85546875" style="2" customWidth="1"/>
    <col min="15844" max="15844" width="12.140625" style="2" customWidth="1"/>
    <col min="15845" max="15845" width="13.140625" style="2" customWidth="1"/>
    <col min="15846" max="15846" width="12.140625" style="2" customWidth="1"/>
    <col min="15847" max="15848" width="17.5703125" style="2" customWidth="1"/>
    <col min="15849" max="15850" width="17" style="2" customWidth="1"/>
    <col min="15851" max="15852" width="12.28515625" style="2" customWidth="1"/>
    <col min="15853" max="15853" width="1.85546875" style="2" customWidth="1"/>
    <col min="15854" max="15855" width="23.85546875" style="2" customWidth="1"/>
    <col min="15856" max="15859" width="16.28515625" style="2" customWidth="1"/>
    <col min="15860" max="16095" width="9.140625" style="2"/>
    <col min="16096" max="16096" width="18.5703125" style="2" customWidth="1"/>
    <col min="16097" max="16097" width="45.140625" style="2" customWidth="1"/>
    <col min="16098" max="16098" width="13" style="2" customWidth="1"/>
    <col min="16099" max="16099" width="10.85546875" style="2" customWidth="1"/>
    <col min="16100" max="16100" width="12.140625" style="2" customWidth="1"/>
    <col min="16101" max="16101" width="13.140625" style="2" customWidth="1"/>
    <col min="16102" max="16102" width="12.140625" style="2" customWidth="1"/>
    <col min="16103" max="16104" width="17.5703125" style="2" customWidth="1"/>
    <col min="16105" max="16106" width="17" style="2" customWidth="1"/>
    <col min="16107" max="16108" width="12.28515625" style="2" customWidth="1"/>
    <col min="16109" max="16109" width="1.85546875" style="2" customWidth="1"/>
    <col min="16110" max="16111" width="23.85546875" style="2" customWidth="1"/>
    <col min="16112" max="16115" width="16.28515625" style="2" customWidth="1"/>
    <col min="16116" max="16384" width="9.140625" style="2"/>
  </cols>
  <sheetData>
    <row r="1" spans="2:12" x14ac:dyDescent="0.2">
      <c r="B1" s="1"/>
      <c r="J1" s="3"/>
    </row>
    <row r="2" spans="2:12" x14ac:dyDescent="0.2">
      <c r="B2" s="4" t="s">
        <v>0</v>
      </c>
      <c r="C2" s="4"/>
      <c r="D2" s="4"/>
      <c r="E2" s="4"/>
      <c r="F2" s="4"/>
      <c r="G2" s="4"/>
      <c r="H2" s="4"/>
      <c r="I2" s="4"/>
      <c r="J2" s="4"/>
    </row>
    <row r="3" spans="2:12" x14ac:dyDescent="0.2">
      <c r="B3" s="4" t="s">
        <v>1</v>
      </c>
      <c r="C3" s="4"/>
      <c r="D3" s="4"/>
      <c r="E3" s="4"/>
      <c r="F3" s="4"/>
      <c r="G3" s="4"/>
      <c r="H3" s="4"/>
      <c r="I3" s="4"/>
      <c r="J3" s="4"/>
    </row>
    <row r="4" spans="2:12" x14ac:dyDescent="0.2">
      <c r="J4" s="1"/>
    </row>
    <row r="5" spans="2:12" x14ac:dyDescent="0.2">
      <c r="J5" s="1"/>
    </row>
    <row r="6" spans="2:12" x14ac:dyDescent="0.2">
      <c r="B6" s="6" t="s">
        <v>2</v>
      </c>
      <c r="C6" s="7"/>
      <c r="D6" s="7"/>
      <c r="E6" s="8"/>
      <c r="F6" s="9" t="s">
        <v>3</v>
      </c>
      <c r="G6" s="10"/>
      <c r="H6" s="9" t="s">
        <v>4</v>
      </c>
      <c r="I6" s="10"/>
      <c r="J6" s="11"/>
    </row>
    <row r="7" spans="2:12" x14ac:dyDescent="0.2">
      <c r="B7" s="12"/>
      <c r="D7" s="13" t="s">
        <v>5</v>
      </c>
      <c r="E7" s="14"/>
      <c r="F7" s="12" t="s">
        <v>79</v>
      </c>
      <c r="G7" s="15"/>
      <c r="H7" s="12" t="s">
        <v>79</v>
      </c>
      <c r="I7" s="15"/>
      <c r="J7" s="16"/>
    </row>
    <row r="8" spans="2:12" x14ac:dyDescent="0.2">
      <c r="B8" s="18" t="s">
        <v>6</v>
      </c>
      <c r="C8" s="19"/>
      <c r="D8" s="19" t="s">
        <v>7</v>
      </c>
      <c r="E8" s="20" t="s">
        <v>8</v>
      </c>
      <c r="F8" s="18" t="s">
        <v>9</v>
      </c>
      <c r="G8" s="20" t="s">
        <v>10</v>
      </c>
      <c r="H8" s="18" t="s">
        <v>9</v>
      </c>
      <c r="I8" s="20" t="str">
        <f>G8</f>
        <v>% Change</v>
      </c>
      <c r="J8" s="16"/>
    </row>
    <row r="9" spans="2:12" x14ac:dyDescent="0.2">
      <c r="B9" s="12"/>
      <c r="C9" s="21"/>
      <c r="D9" s="21"/>
      <c r="E9" s="17"/>
      <c r="F9" s="12"/>
      <c r="G9" s="17"/>
      <c r="H9" s="12"/>
      <c r="I9" s="17"/>
    </row>
    <row r="10" spans="2:12" x14ac:dyDescent="0.2">
      <c r="B10" s="22" t="s">
        <v>11</v>
      </c>
      <c r="C10" s="2" t="s">
        <v>12</v>
      </c>
      <c r="D10" s="23"/>
      <c r="E10" s="24">
        <f>Detail!D25</f>
        <v>530</v>
      </c>
      <c r="F10" s="25">
        <f>Detail!N25</f>
        <v>1.1299999999999955</v>
      </c>
      <c r="G10" s="26">
        <f>Detail!O25</f>
        <v>6.0932866001617448E-3</v>
      </c>
      <c r="H10" s="25">
        <f>F10*12</f>
        <v>13.559999999999945</v>
      </c>
      <c r="I10" s="26">
        <f>G10</f>
        <v>6.0932866001617448E-3</v>
      </c>
      <c r="J10" s="27"/>
    </row>
    <row r="11" spans="2:12" x14ac:dyDescent="0.2">
      <c r="B11" s="22"/>
      <c r="D11" s="23"/>
      <c r="E11" s="24"/>
      <c r="F11" s="28"/>
      <c r="G11" s="26"/>
      <c r="H11" s="25"/>
      <c r="I11" s="26"/>
    </row>
    <row r="12" spans="2:12" x14ac:dyDescent="0.2">
      <c r="B12" s="22" t="s">
        <v>13</v>
      </c>
      <c r="C12" s="2" t="s">
        <v>14</v>
      </c>
      <c r="D12" s="23"/>
      <c r="E12" s="24">
        <f>Detail!D82</f>
        <v>475</v>
      </c>
      <c r="F12" s="25">
        <f>Detail!N82</f>
        <v>0.59000000000000341</v>
      </c>
      <c r="G12" s="26">
        <f>Detail!O82</f>
        <v>6.0824742268041588E-3</v>
      </c>
      <c r="H12" s="25">
        <f>F12*12</f>
        <v>7.0800000000000409</v>
      </c>
      <c r="I12" s="26">
        <f>G12</f>
        <v>6.0824742268041588E-3</v>
      </c>
      <c r="J12" s="27"/>
      <c r="L12" s="29"/>
    </row>
    <row r="13" spans="2:12" x14ac:dyDescent="0.2">
      <c r="B13" s="22"/>
      <c r="D13" s="23"/>
      <c r="E13" s="24"/>
      <c r="F13" s="25"/>
      <c r="G13" s="26"/>
      <c r="H13" s="25"/>
      <c r="I13" s="26"/>
      <c r="K13" s="30"/>
      <c r="L13" s="31"/>
    </row>
    <row r="14" spans="2:12" x14ac:dyDescent="0.2">
      <c r="B14" s="22" t="s">
        <v>15</v>
      </c>
      <c r="C14" s="2" t="s">
        <v>16</v>
      </c>
      <c r="D14" s="23"/>
      <c r="E14" s="24">
        <f>Detail!D140</f>
        <v>745</v>
      </c>
      <c r="F14" s="25">
        <f>Detail!N140</f>
        <v>1.6000000000000227</v>
      </c>
      <c r="G14" s="26">
        <f>Detail!O140</f>
        <v>6.3585423041768582E-3</v>
      </c>
      <c r="H14" s="25">
        <f>F14*12</f>
        <v>19.200000000000273</v>
      </c>
      <c r="I14" s="26">
        <f>G14</f>
        <v>6.3585423041768582E-3</v>
      </c>
      <c r="J14" s="27"/>
    </row>
    <row r="15" spans="2:12" x14ac:dyDescent="0.2">
      <c r="B15" s="22"/>
      <c r="D15" s="23"/>
      <c r="E15" s="24"/>
      <c r="F15" s="25"/>
      <c r="G15" s="26"/>
      <c r="H15" s="25"/>
      <c r="I15" s="26"/>
    </row>
    <row r="16" spans="2:12" x14ac:dyDescent="0.2">
      <c r="B16" s="22" t="s">
        <v>17</v>
      </c>
      <c r="C16" s="2" t="s">
        <v>18</v>
      </c>
      <c r="D16" s="23"/>
      <c r="E16" s="24">
        <f>Detail!D197</f>
        <v>830</v>
      </c>
      <c r="F16" s="25">
        <f>Detail!N197</f>
        <v>1.0400000000000205</v>
      </c>
      <c r="G16" s="26">
        <f>Detail!O197</f>
        <v>6.4221316536990274E-3</v>
      </c>
      <c r="H16" s="25">
        <f>F16*12</f>
        <v>12.480000000000246</v>
      </c>
      <c r="I16" s="26">
        <f>G16</f>
        <v>6.4221316536990274E-3</v>
      </c>
      <c r="J16" s="27"/>
    </row>
    <row r="17" spans="2:13" x14ac:dyDescent="0.2">
      <c r="B17" s="22"/>
      <c r="D17" s="23"/>
      <c r="E17" s="24"/>
      <c r="F17" s="25"/>
      <c r="G17" s="26"/>
      <c r="H17" s="25"/>
      <c r="I17" s="26"/>
    </row>
    <row r="18" spans="2:13" x14ac:dyDescent="0.2">
      <c r="B18" s="22" t="s">
        <v>19</v>
      </c>
      <c r="C18" s="2" t="s">
        <v>20</v>
      </c>
      <c r="D18" s="23"/>
      <c r="E18" s="24">
        <v>1650</v>
      </c>
      <c r="F18" s="25">
        <f>Detail!N252</f>
        <v>4.3899999999999864</v>
      </c>
      <c r="G18" s="26">
        <f>Detail!O252</f>
        <v>9.0165954650016159E-3</v>
      </c>
      <c r="H18" s="25">
        <f>F18*12</f>
        <v>52.679999999999836</v>
      </c>
      <c r="I18" s="26">
        <f>G18</f>
        <v>9.0165954650016159E-3</v>
      </c>
      <c r="J18" s="27"/>
      <c r="M18" s="2" t="s">
        <v>21</v>
      </c>
    </row>
    <row r="19" spans="2:13" x14ac:dyDescent="0.2">
      <c r="B19" s="22"/>
      <c r="D19" s="23"/>
      <c r="E19" s="24"/>
      <c r="F19" s="25"/>
      <c r="G19" s="26"/>
      <c r="H19" s="25"/>
      <c r="I19" s="26"/>
    </row>
    <row r="20" spans="2:13" x14ac:dyDescent="0.2">
      <c r="B20" s="22" t="s">
        <v>22</v>
      </c>
      <c r="C20" s="2" t="s">
        <v>23</v>
      </c>
      <c r="D20" s="23">
        <v>215</v>
      </c>
      <c r="E20" s="24">
        <v>39775</v>
      </c>
      <c r="F20" s="25">
        <f>Detail!N305</f>
        <v>105.80000000000109</v>
      </c>
      <c r="G20" s="26">
        <f>Detail!O305</f>
        <v>7.7302112437311566E-3</v>
      </c>
      <c r="H20" s="25">
        <f>F20*12</f>
        <v>1269.6000000000131</v>
      </c>
      <c r="I20" s="26">
        <f>G20</f>
        <v>7.7302112437311566E-3</v>
      </c>
      <c r="J20" s="27"/>
    </row>
    <row r="21" spans="2:13" x14ac:dyDescent="0.2">
      <c r="B21" s="22" t="s">
        <v>22</v>
      </c>
      <c r="C21" s="2" t="s">
        <v>23</v>
      </c>
      <c r="D21" s="23">
        <v>209</v>
      </c>
      <c r="E21" s="24">
        <v>75240</v>
      </c>
      <c r="F21" s="25">
        <f>Detail!N315</f>
        <v>200.14000000000306</v>
      </c>
      <c r="G21" s="26">
        <f>Detail!O315</f>
        <v>9.1575460302355076E-3</v>
      </c>
      <c r="H21" s="25">
        <f>F21*12</f>
        <v>2401.6800000000367</v>
      </c>
      <c r="I21" s="26">
        <f>G21</f>
        <v>9.1575460302355076E-3</v>
      </c>
      <c r="J21" s="27"/>
    </row>
    <row r="22" spans="2:13" x14ac:dyDescent="0.2">
      <c r="B22" s="22" t="s">
        <v>22</v>
      </c>
      <c r="C22" s="2" t="s">
        <v>23</v>
      </c>
      <c r="D22" s="23">
        <v>207</v>
      </c>
      <c r="E22" s="24">
        <v>101430</v>
      </c>
      <c r="F22" s="25">
        <f>Detail!N325</f>
        <v>269.80000000000291</v>
      </c>
      <c r="G22" s="26">
        <f>Detail!O325</f>
        <v>9.6587953570479654E-3</v>
      </c>
      <c r="H22" s="25">
        <f>F22*12</f>
        <v>3237.6000000000349</v>
      </c>
      <c r="I22" s="26">
        <f>G22</f>
        <v>9.6587953570479654E-3</v>
      </c>
      <c r="J22" s="27"/>
    </row>
    <row r="23" spans="2:13" x14ac:dyDescent="0.2">
      <c r="B23" s="22"/>
      <c r="D23" s="23"/>
      <c r="E23" s="24"/>
      <c r="F23" s="25"/>
      <c r="G23" s="26"/>
      <c r="H23" s="25"/>
      <c r="I23" s="26"/>
    </row>
    <row r="24" spans="2:13" x14ac:dyDescent="0.2">
      <c r="B24" s="22" t="s">
        <v>24</v>
      </c>
      <c r="C24" s="2" t="s">
        <v>25</v>
      </c>
      <c r="D24" s="23">
        <v>920</v>
      </c>
      <c r="E24" s="24">
        <v>230000</v>
      </c>
      <c r="F24" s="25">
        <f>Detail!N377</f>
        <v>611.80000000000291</v>
      </c>
      <c r="G24" s="26">
        <f>Detail!O377</f>
        <v>8.9344650127635653E-3</v>
      </c>
      <c r="H24" s="25">
        <f>F24*12</f>
        <v>7341.6000000000349</v>
      </c>
      <c r="I24" s="26">
        <f>G24</f>
        <v>8.9344650127635653E-3</v>
      </c>
      <c r="J24" s="27"/>
    </row>
    <row r="25" spans="2:13" x14ac:dyDescent="0.2">
      <c r="B25" s="22" t="s">
        <v>24</v>
      </c>
      <c r="C25" s="2" t="s">
        <v>25</v>
      </c>
      <c r="D25" s="23">
        <v>933</v>
      </c>
      <c r="E25" s="24">
        <v>373200</v>
      </c>
      <c r="F25" s="25">
        <f>Detail!N385</f>
        <v>992.7100000000064</v>
      </c>
      <c r="G25" s="26">
        <f>Detail!O385</f>
        <v>9.9447618971293672E-3</v>
      </c>
      <c r="H25" s="25">
        <f>F25*12</f>
        <v>11912.520000000077</v>
      </c>
      <c r="I25" s="26">
        <f>G25</f>
        <v>9.9447618971293672E-3</v>
      </c>
      <c r="J25" s="27"/>
    </row>
    <row r="26" spans="2:13" x14ac:dyDescent="0.2">
      <c r="B26" s="22" t="s">
        <v>24</v>
      </c>
      <c r="C26" s="2" t="s">
        <v>25</v>
      </c>
      <c r="D26" s="23">
        <v>930</v>
      </c>
      <c r="E26" s="24">
        <v>497550</v>
      </c>
      <c r="F26" s="25">
        <f>Detail!N393</f>
        <v>1323.4900000000052</v>
      </c>
      <c r="G26" s="26">
        <f>Detail!O393</f>
        <v>1.0440182234028178E-2</v>
      </c>
      <c r="H26" s="25">
        <f>F26*12</f>
        <v>15881.880000000063</v>
      </c>
      <c r="I26" s="26">
        <f>G26</f>
        <v>1.0440182234028178E-2</v>
      </c>
      <c r="J26" s="27"/>
    </row>
    <row r="27" spans="2:13" x14ac:dyDescent="0.2">
      <c r="B27" s="22"/>
      <c r="E27" s="32"/>
      <c r="F27" s="25"/>
      <c r="G27" s="32"/>
      <c r="H27" s="25"/>
      <c r="I27" s="32"/>
    </row>
    <row r="28" spans="2:13" x14ac:dyDescent="0.2">
      <c r="B28" s="22" t="s">
        <v>26</v>
      </c>
      <c r="C28" s="2" t="s">
        <v>27</v>
      </c>
      <c r="D28" s="33">
        <f>Detail!D445</f>
        <v>50</v>
      </c>
      <c r="E28" s="34">
        <v>5000</v>
      </c>
      <c r="F28" s="25">
        <f>Detail!N445</f>
        <v>13.300000000000182</v>
      </c>
      <c r="G28" s="35">
        <f>Detail!O445</f>
        <v>8.1602601466393733E-3</v>
      </c>
      <c r="H28" s="25">
        <f>F28*12</f>
        <v>159.60000000000218</v>
      </c>
      <c r="I28" s="26">
        <f>G28</f>
        <v>8.1602601466393733E-3</v>
      </c>
      <c r="J28" s="27"/>
    </row>
    <row r="29" spans="2:13" x14ac:dyDescent="0.2">
      <c r="B29" s="22" t="s">
        <v>26</v>
      </c>
      <c r="C29" s="2" t="s">
        <v>27</v>
      </c>
      <c r="D29" s="33">
        <f>Detail!D453</f>
        <v>35</v>
      </c>
      <c r="E29" s="34">
        <v>7525</v>
      </c>
      <c r="F29" s="25">
        <f>Detail!N453</f>
        <v>20.010000000000218</v>
      </c>
      <c r="G29" s="35">
        <f>Detail!O453</f>
        <v>9.7528403136896633E-3</v>
      </c>
      <c r="H29" s="25">
        <f>F29*12</f>
        <v>240.12000000000262</v>
      </c>
      <c r="I29" s="26">
        <f>G29</f>
        <v>9.7528403136896633E-3</v>
      </c>
      <c r="J29" s="27"/>
    </row>
    <row r="30" spans="2:13" x14ac:dyDescent="0.2">
      <c r="B30" s="22" t="s">
        <v>26</v>
      </c>
      <c r="C30" s="2" t="s">
        <v>27</v>
      </c>
      <c r="D30" s="33">
        <f>Detail!D461</f>
        <v>27</v>
      </c>
      <c r="E30" s="34">
        <v>10530</v>
      </c>
      <c r="F30" s="25">
        <f>Detail!N461</f>
        <v>28.009999999999764</v>
      </c>
      <c r="G30" s="35">
        <f>Detail!O461</f>
        <v>1.0569412475000855E-2</v>
      </c>
      <c r="H30" s="25">
        <f>F30*12</f>
        <v>336.11999999999716</v>
      </c>
      <c r="I30" s="26">
        <f>G30</f>
        <v>1.0569412475000855E-2</v>
      </c>
      <c r="J30" s="27"/>
    </row>
    <row r="31" spans="2:13" x14ac:dyDescent="0.2">
      <c r="B31" s="22"/>
      <c r="D31" s="33"/>
      <c r="E31" s="34"/>
      <c r="F31" s="25"/>
      <c r="G31" s="35"/>
      <c r="H31" s="25"/>
      <c r="I31" s="26"/>
      <c r="J31" s="27"/>
    </row>
    <row r="32" spans="2:13" x14ac:dyDescent="0.2">
      <c r="B32" s="22" t="s">
        <v>28</v>
      </c>
      <c r="C32" s="2" t="s">
        <v>29</v>
      </c>
      <c r="D32" s="36">
        <f>Detail!D514</f>
        <v>9</v>
      </c>
      <c r="E32" s="34">
        <f>Detail!E514</f>
        <v>2340</v>
      </c>
      <c r="F32" s="25">
        <f>Detail!N514</f>
        <v>6.224399999999946</v>
      </c>
      <c r="G32" s="35">
        <f>Detail!O514</f>
        <v>9.1083053363131636E-3</v>
      </c>
      <c r="H32" s="25">
        <f>F32*12</f>
        <v>74.692799999999352</v>
      </c>
      <c r="I32" s="26">
        <f>G32</f>
        <v>9.1083053363131636E-3</v>
      </c>
      <c r="J32" s="27"/>
    </row>
    <row r="33" spans="1:16128" x14ac:dyDescent="0.2">
      <c r="B33" s="22" t="s">
        <v>28</v>
      </c>
      <c r="C33" s="2" t="s">
        <v>29</v>
      </c>
      <c r="D33" s="37">
        <f>Detail!D522</f>
        <v>6</v>
      </c>
      <c r="E33" s="38">
        <f>Detail!E522</f>
        <v>2970</v>
      </c>
      <c r="F33" s="25">
        <f>Detail!N522</f>
        <v>7.9001999999999271</v>
      </c>
      <c r="G33" s="35">
        <f>Detail!O522</f>
        <v>9.431676486404944E-3</v>
      </c>
      <c r="H33" s="25">
        <f>F33*12</f>
        <v>94.802399999999125</v>
      </c>
      <c r="I33" s="26">
        <f>G33</f>
        <v>9.431676486404944E-3</v>
      </c>
      <c r="J33" s="27"/>
    </row>
    <row r="34" spans="1:16128" x14ac:dyDescent="0.2">
      <c r="B34" s="39" t="s">
        <v>28</v>
      </c>
      <c r="C34" s="40" t="s">
        <v>29</v>
      </c>
      <c r="D34" s="41">
        <f>Detail!D530</f>
        <v>7</v>
      </c>
      <c r="E34" s="42">
        <f>Detail!E530</f>
        <v>4375</v>
      </c>
      <c r="F34" s="43">
        <f>Detail!N530</f>
        <v>11.637499999999818</v>
      </c>
      <c r="G34" s="44">
        <f>Detail!O530</f>
        <v>9.5690091553112411E-3</v>
      </c>
      <c r="H34" s="43">
        <f>F34*12</f>
        <v>139.64999999999782</v>
      </c>
      <c r="I34" s="45">
        <f>G34</f>
        <v>9.5690091553112411E-3</v>
      </c>
    </row>
    <row r="35" spans="1:16128" x14ac:dyDescent="0.2">
      <c r="C35" s="2" t="s">
        <v>21</v>
      </c>
      <c r="H35" s="46"/>
    </row>
    <row r="36" spans="1:16128" x14ac:dyDescent="0.2">
      <c r="B36" s="2" t="s">
        <v>30</v>
      </c>
      <c r="I36" s="2" t="s">
        <v>21</v>
      </c>
    </row>
    <row r="37" spans="1:16128" x14ac:dyDescent="0.2">
      <c r="B37" s="2" t="s">
        <v>82</v>
      </c>
    </row>
    <row r="38" spans="1:16128" x14ac:dyDescent="0.2">
      <c r="B38" s="2" t="s">
        <v>31</v>
      </c>
    </row>
    <row r="40" spans="1:16128" s="5" customFormat="1" x14ac:dyDescent="0.2">
      <c r="A40" s="2"/>
      <c r="B40" s="2"/>
      <c r="C40" s="2"/>
      <c r="D40" s="47"/>
      <c r="E40" s="2"/>
      <c r="F40" s="48"/>
      <c r="H40" s="48"/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  <c r="CUB40" s="2"/>
      <c r="CUC40" s="2"/>
      <c r="CUD40" s="2"/>
      <c r="CUE40" s="2"/>
      <c r="CUF40" s="2"/>
      <c r="CUG40" s="2"/>
      <c r="CUH40" s="2"/>
      <c r="CUI40" s="2"/>
      <c r="CUJ40" s="2"/>
      <c r="CUK40" s="2"/>
      <c r="CUL40" s="2"/>
      <c r="CUM40" s="2"/>
      <c r="CUN40" s="2"/>
      <c r="CUO40" s="2"/>
      <c r="CUP40" s="2"/>
      <c r="CUQ40" s="2"/>
      <c r="CUR40" s="2"/>
      <c r="CUS40" s="2"/>
      <c r="CUT40" s="2"/>
      <c r="CUU40" s="2"/>
      <c r="CUV40" s="2"/>
      <c r="CUW40" s="2"/>
      <c r="CUX40" s="2"/>
      <c r="CUY40" s="2"/>
      <c r="CUZ40" s="2"/>
      <c r="CVA40" s="2"/>
      <c r="CVB40" s="2"/>
      <c r="CVC40" s="2"/>
      <c r="CVD40" s="2"/>
      <c r="CVE40" s="2"/>
      <c r="CVF40" s="2"/>
      <c r="CVG40" s="2"/>
      <c r="CVH40" s="2"/>
      <c r="CVI40" s="2"/>
      <c r="CVJ40" s="2"/>
      <c r="CVK40" s="2"/>
      <c r="CVL40" s="2"/>
      <c r="CVM40" s="2"/>
      <c r="CVN40" s="2"/>
      <c r="CVO40" s="2"/>
      <c r="CVP40" s="2"/>
      <c r="CVQ40" s="2"/>
      <c r="CVR40" s="2"/>
      <c r="CVS40" s="2"/>
      <c r="CVT40" s="2"/>
      <c r="CVU40" s="2"/>
      <c r="CVV40" s="2"/>
      <c r="CVW40" s="2"/>
      <c r="CVX40" s="2"/>
      <c r="CVY40" s="2"/>
      <c r="CVZ40" s="2"/>
      <c r="CWA40" s="2"/>
      <c r="CWB40" s="2"/>
      <c r="CWC40" s="2"/>
      <c r="CWD40" s="2"/>
      <c r="CWE40" s="2"/>
      <c r="CWF40" s="2"/>
      <c r="CWG40" s="2"/>
      <c r="CWH40" s="2"/>
      <c r="CWI40" s="2"/>
      <c r="CWJ40" s="2"/>
      <c r="CWK40" s="2"/>
      <c r="CWL40" s="2"/>
      <c r="CWM40" s="2"/>
      <c r="CWN40" s="2"/>
      <c r="CWO40" s="2"/>
      <c r="CWP40" s="2"/>
      <c r="CWQ40" s="2"/>
      <c r="CWR40" s="2"/>
      <c r="CWS40" s="2"/>
      <c r="CWT40" s="2"/>
      <c r="CWU40" s="2"/>
      <c r="CWV40" s="2"/>
      <c r="CWW40" s="2"/>
      <c r="CWX40" s="2"/>
      <c r="CWY40" s="2"/>
      <c r="CWZ40" s="2"/>
      <c r="CXA40" s="2"/>
      <c r="CXB40" s="2"/>
      <c r="CXC40" s="2"/>
      <c r="CXD40" s="2"/>
      <c r="CXE40" s="2"/>
      <c r="CXF40" s="2"/>
      <c r="CXG40" s="2"/>
      <c r="CXH40" s="2"/>
      <c r="CXI40" s="2"/>
      <c r="CXJ40" s="2"/>
      <c r="CXK40" s="2"/>
      <c r="CXL40" s="2"/>
      <c r="CXM40" s="2"/>
      <c r="CXN40" s="2"/>
      <c r="CXO40" s="2"/>
      <c r="CXP40" s="2"/>
      <c r="CXQ40" s="2"/>
      <c r="CXR40" s="2"/>
      <c r="CXS40" s="2"/>
      <c r="CXT40" s="2"/>
      <c r="CXU40" s="2"/>
      <c r="CXV40" s="2"/>
      <c r="CXW40" s="2"/>
      <c r="CXX40" s="2"/>
      <c r="CXY40" s="2"/>
      <c r="CXZ40" s="2"/>
      <c r="CYA40" s="2"/>
      <c r="CYB40" s="2"/>
      <c r="CYC40" s="2"/>
      <c r="CYD40" s="2"/>
      <c r="CYE40" s="2"/>
      <c r="CYF40" s="2"/>
      <c r="CYG40" s="2"/>
      <c r="CYH40" s="2"/>
      <c r="CYI40" s="2"/>
      <c r="CYJ40" s="2"/>
      <c r="CYK40" s="2"/>
      <c r="CYL40" s="2"/>
      <c r="CYM40" s="2"/>
      <c r="CYN40" s="2"/>
      <c r="CYO40" s="2"/>
      <c r="CYP40" s="2"/>
      <c r="CYQ40" s="2"/>
      <c r="CYR40" s="2"/>
      <c r="CYS40" s="2"/>
      <c r="CYT40" s="2"/>
      <c r="CYU40" s="2"/>
      <c r="CYV40" s="2"/>
      <c r="CYW40" s="2"/>
      <c r="CYX40" s="2"/>
      <c r="CYY40" s="2"/>
      <c r="CYZ40" s="2"/>
      <c r="CZA40" s="2"/>
      <c r="CZB40" s="2"/>
      <c r="CZC40" s="2"/>
      <c r="CZD40" s="2"/>
      <c r="CZE40" s="2"/>
      <c r="CZF40" s="2"/>
      <c r="CZG40" s="2"/>
      <c r="CZH40" s="2"/>
      <c r="CZI40" s="2"/>
      <c r="CZJ40" s="2"/>
      <c r="CZK40" s="2"/>
      <c r="CZL40" s="2"/>
      <c r="CZM40" s="2"/>
      <c r="CZN40" s="2"/>
      <c r="CZO40" s="2"/>
      <c r="CZP40" s="2"/>
      <c r="CZQ40" s="2"/>
      <c r="CZR40" s="2"/>
      <c r="CZS40" s="2"/>
      <c r="CZT40" s="2"/>
      <c r="CZU40" s="2"/>
      <c r="CZV40" s="2"/>
      <c r="CZW40" s="2"/>
      <c r="CZX40" s="2"/>
      <c r="CZY40" s="2"/>
      <c r="CZZ40" s="2"/>
      <c r="DAA40" s="2"/>
      <c r="DAB40" s="2"/>
      <c r="DAC40" s="2"/>
      <c r="DAD40" s="2"/>
      <c r="DAE40" s="2"/>
      <c r="DAF40" s="2"/>
      <c r="DAG40" s="2"/>
      <c r="DAH40" s="2"/>
      <c r="DAI40" s="2"/>
      <c r="DAJ40" s="2"/>
      <c r="DAK40" s="2"/>
      <c r="DAL40" s="2"/>
      <c r="DAM40" s="2"/>
      <c r="DAN40" s="2"/>
      <c r="DAO40" s="2"/>
      <c r="DAP40" s="2"/>
      <c r="DAQ40" s="2"/>
      <c r="DAR40" s="2"/>
      <c r="DAS40" s="2"/>
      <c r="DAT40" s="2"/>
      <c r="DAU40" s="2"/>
      <c r="DAV40" s="2"/>
      <c r="DAW40" s="2"/>
      <c r="DAX40" s="2"/>
      <c r="DAY40" s="2"/>
      <c r="DAZ40" s="2"/>
      <c r="DBA40" s="2"/>
      <c r="DBB40" s="2"/>
      <c r="DBC40" s="2"/>
      <c r="DBD40" s="2"/>
      <c r="DBE40" s="2"/>
      <c r="DBF40" s="2"/>
      <c r="DBG40" s="2"/>
      <c r="DBH40" s="2"/>
      <c r="DBI40" s="2"/>
      <c r="DBJ40" s="2"/>
      <c r="DBK40" s="2"/>
      <c r="DBL40" s="2"/>
      <c r="DBM40" s="2"/>
      <c r="DBN40" s="2"/>
      <c r="DBO40" s="2"/>
      <c r="DBP40" s="2"/>
      <c r="DBQ40" s="2"/>
      <c r="DBR40" s="2"/>
      <c r="DBS40" s="2"/>
      <c r="DBT40" s="2"/>
      <c r="DBU40" s="2"/>
      <c r="DBV40" s="2"/>
      <c r="DBW40" s="2"/>
      <c r="DBX40" s="2"/>
      <c r="DBY40" s="2"/>
      <c r="DBZ40" s="2"/>
      <c r="DCA40" s="2"/>
      <c r="DCB40" s="2"/>
      <c r="DCC40" s="2"/>
      <c r="DCD40" s="2"/>
      <c r="DCE40" s="2"/>
      <c r="DCF40" s="2"/>
      <c r="DCG40" s="2"/>
      <c r="DCH40" s="2"/>
      <c r="DCI40" s="2"/>
      <c r="DCJ40" s="2"/>
      <c r="DCK40" s="2"/>
      <c r="DCL40" s="2"/>
      <c r="DCM40" s="2"/>
      <c r="DCN40" s="2"/>
      <c r="DCO40" s="2"/>
      <c r="DCP40" s="2"/>
      <c r="DCQ40" s="2"/>
      <c r="DCR40" s="2"/>
      <c r="DCS40" s="2"/>
      <c r="DCT40" s="2"/>
      <c r="DCU40" s="2"/>
      <c r="DCV40" s="2"/>
      <c r="DCW40" s="2"/>
      <c r="DCX40" s="2"/>
      <c r="DCY40" s="2"/>
      <c r="DCZ40" s="2"/>
      <c r="DDA40" s="2"/>
      <c r="DDB40" s="2"/>
      <c r="DDC40" s="2"/>
      <c r="DDD40" s="2"/>
      <c r="DDE40" s="2"/>
      <c r="DDF40" s="2"/>
      <c r="DDG40" s="2"/>
      <c r="DDH40" s="2"/>
      <c r="DDI40" s="2"/>
      <c r="DDJ40" s="2"/>
      <c r="DDK40" s="2"/>
      <c r="DDL40" s="2"/>
      <c r="DDM40" s="2"/>
      <c r="DDN40" s="2"/>
      <c r="DDO40" s="2"/>
      <c r="DDP40" s="2"/>
      <c r="DDQ40" s="2"/>
      <c r="DDR40" s="2"/>
      <c r="DDS40" s="2"/>
      <c r="DDT40" s="2"/>
      <c r="DDU40" s="2"/>
      <c r="DDV40" s="2"/>
      <c r="DDW40" s="2"/>
      <c r="DDX40" s="2"/>
      <c r="DDY40" s="2"/>
      <c r="DDZ40" s="2"/>
      <c r="DEA40" s="2"/>
      <c r="DEB40" s="2"/>
      <c r="DEC40" s="2"/>
      <c r="DED40" s="2"/>
      <c r="DEE40" s="2"/>
      <c r="DEF40" s="2"/>
      <c r="DEG40" s="2"/>
      <c r="DEH40" s="2"/>
      <c r="DEI40" s="2"/>
      <c r="DEJ40" s="2"/>
      <c r="DEK40" s="2"/>
      <c r="DEL40" s="2"/>
      <c r="DEM40" s="2"/>
      <c r="DEN40" s="2"/>
      <c r="DEO40" s="2"/>
      <c r="DEP40" s="2"/>
      <c r="DEQ40" s="2"/>
      <c r="DER40" s="2"/>
      <c r="DES40" s="2"/>
      <c r="DET40" s="2"/>
      <c r="DEU40" s="2"/>
      <c r="DEV40" s="2"/>
      <c r="DEW40" s="2"/>
      <c r="DEX40" s="2"/>
      <c r="DEY40" s="2"/>
      <c r="DEZ40" s="2"/>
      <c r="DFA40" s="2"/>
      <c r="DFB40" s="2"/>
      <c r="DFC40" s="2"/>
      <c r="DFD40" s="2"/>
      <c r="DFE40" s="2"/>
      <c r="DFF40" s="2"/>
      <c r="DFG40" s="2"/>
      <c r="DFH40" s="2"/>
      <c r="DFI40" s="2"/>
      <c r="DFJ40" s="2"/>
      <c r="DFK40" s="2"/>
      <c r="DFL40" s="2"/>
      <c r="DFM40" s="2"/>
      <c r="DFN40" s="2"/>
      <c r="DFO40" s="2"/>
      <c r="DFP40" s="2"/>
      <c r="DFQ40" s="2"/>
      <c r="DFR40" s="2"/>
      <c r="DFS40" s="2"/>
      <c r="DFT40" s="2"/>
      <c r="DFU40" s="2"/>
      <c r="DFV40" s="2"/>
      <c r="DFW40" s="2"/>
      <c r="DFX40" s="2"/>
      <c r="DFY40" s="2"/>
      <c r="DFZ40" s="2"/>
      <c r="DGA40" s="2"/>
      <c r="DGB40" s="2"/>
      <c r="DGC40" s="2"/>
      <c r="DGD40" s="2"/>
      <c r="DGE40" s="2"/>
      <c r="DGF40" s="2"/>
      <c r="DGG40" s="2"/>
      <c r="DGH40" s="2"/>
      <c r="DGI40" s="2"/>
      <c r="DGJ40" s="2"/>
      <c r="DGK40" s="2"/>
      <c r="DGL40" s="2"/>
      <c r="DGM40" s="2"/>
      <c r="DGN40" s="2"/>
      <c r="DGO40" s="2"/>
      <c r="DGP40" s="2"/>
      <c r="DGQ40" s="2"/>
      <c r="DGR40" s="2"/>
      <c r="DGS40" s="2"/>
      <c r="DGT40" s="2"/>
      <c r="DGU40" s="2"/>
      <c r="DGV40" s="2"/>
      <c r="DGW40" s="2"/>
      <c r="DGX40" s="2"/>
      <c r="DGY40" s="2"/>
      <c r="DGZ40" s="2"/>
      <c r="DHA40" s="2"/>
      <c r="DHB40" s="2"/>
      <c r="DHC40" s="2"/>
      <c r="DHD40" s="2"/>
      <c r="DHE40" s="2"/>
      <c r="DHF40" s="2"/>
      <c r="DHG40" s="2"/>
      <c r="DHH40" s="2"/>
      <c r="DHI40" s="2"/>
      <c r="DHJ40" s="2"/>
      <c r="DHK40" s="2"/>
      <c r="DHL40" s="2"/>
      <c r="DHM40" s="2"/>
      <c r="DHN40" s="2"/>
      <c r="DHO40" s="2"/>
      <c r="DHP40" s="2"/>
      <c r="DHQ40" s="2"/>
      <c r="DHR40" s="2"/>
      <c r="DHS40" s="2"/>
      <c r="DHT40" s="2"/>
      <c r="DHU40" s="2"/>
      <c r="DHV40" s="2"/>
      <c r="DHW40" s="2"/>
      <c r="DHX40" s="2"/>
      <c r="DHY40" s="2"/>
      <c r="DHZ40" s="2"/>
      <c r="DIA40" s="2"/>
      <c r="DIB40" s="2"/>
      <c r="DIC40" s="2"/>
      <c r="DID40" s="2"/>
      <c r="DIE40" s="2"/>
      <c r="DIF40" s="2"/>
      <c r="DIG40" s="2"/>
      <c r="DIH40" s="2"/>
      <c r="DII40" s="2"/>
      <c r="DIJ40" s="2"/>
      <c r="DIK40" s="2"/>
      <c r="DIL40" s="2"/>
      <c r="DIM40" s="2"/>
      <c r="DIN40" s="2"/>
      <c r="DIO40" s="2"/>
      <c r="DIP40" s="2"/>
      <c r="DIQ40" s="2"/>
      <c r="DIR40" s="2"/>
      <c r="DIS40" s="2"/>
      <c r="DIT40" s="2"/>
      <c r="DIU40" s="2"/>
      <c r="DIV40" s="2"/>
      <c r="DIW40" s="2"/>
      <c r="DIX40" s="2"/>
      <c r="DIY40" s="2"/>
      <c r="DIZ40" s="2"/>
      <c r="DJA40" s="2"/>
      <c r="DJB40" s="2"/>
      <c r="DJC40" s="2"/>
      <c r="DJD40" s="2"/>
      <c r="DJE40" s="2"/>
      <c r="DJF40" s="2"/>
      <c r="DJG40" s="2"/>
      <c r="DJH40" s="2"/>
      <c r="DJI40" s="2"/>
      <c r="DJJ40" s="2"/>
      <c r="DJK40" s="2"/>
      <c r="DJL40" s="2"/>
      <c r="DJM40" s="2"/>
      <c r="DJN40" s="2"/>
      <c r="DJO40" s="2"/>
      <c r="DJP40" s="2"/>
      <c r="DJQ40" s="2"/>
      <c r="DJR40" s="2"/>
      <c r="DJS40" s="2"/>
      <c r="DJT40" s="2"/>
      <c r="DJU40" s="2"/>
      <c r="DJV40" s="2"/>
      <c r="DJW40" s="2"/>
      <c r="DJX40" s="2"/>
      <c r="DJY40" s="2"/>
      <c r="DJZ40" s="2"/>
      <c r="DKA40" s="2"/>
      <c r="DKB40" s="2"/>
      <c r="DKC40" s="2"/>
      <c r="DKD40" s="2"/>
      <c r="DKE40" s="2"/>
      <c r="DKF40" s="2"/>
      <c r="DKG40" s="2"/>
      <c r="DKH40" s="2"/>
      <c r="DKI40" s="2"/>
      <c r="DKJ40" s="2"/>
      <c r="DKK40" s="2"/>
      <c r="DKL40" s="2"/>
      <c r="DKM40" s="2"/>
      <c r="DKN40" s="2"/>
      <c r="DKO40" s="2"/>
      <c r="DKP40" s="2"/>
      <c r="DKQ40" s="2"/>
      <c r="DKR40" s="2"/>
      <c r="DKS40" s="2"/>
      <c r="DKT40" s="2"/>
      <c r="DKU40" s="2"/>
      <c r="DKV40" s="2"/>
      <c r="DKW40" s="2"/>
      <c r="DKX40" s="2"/>
      <c r="DKY40" s="2"/>
      <c r="DKZ40" s="2"/>
      <c r="DLA40" s="2"/>
      <c r="DLB40" s="2"/>
      <c r="DLC40" s="2"/>
      <c r="DLD40" s="2"/>
      <c r="DLE40" s="2"/>
      <c r="DLF40" s="2"/>
      <c r="DLG40" s="2"/>
      <c r="DLH40" s="2"/>
      <c r="DLI40" s="2"/>
      <c r="DLJ40" s="2"/>
      <c r="DLK40" s="2"/>
      <c r="DLL40" s="2"/>
      <c r="DLM40" s="2"/>
      <c r="DLN40" s="2"/>
      <c r="DLO40" s="2"/>
      <c r="DLP40" s="2"/>
      <c r="DLQ40" s="2"/>
      <c r="DLR40" s="2"/>
      <c r="DLS40" s="2"/>
      <c r="DLT40" s="2"/>
      <c r="DLU40" s="2"/>
      <c r="DLV40" s="2"/>
      <c r="DLW40" s="2"/>
      <c r="DLX40" s="2"/>
      <c r="DLY40" s="2"/>
      <c r="DLZ40" s="2"/>
      <c r="DMA40" s="2"/>
      <c r="DMB40" s="2"/>
      <c r="DMC40" s="2"/>
      <c r="DMD40" s="2"/>
      <c r="DME40" s="2"/>
      <c r="DMF40" s="2"/>
      <c r="DMG40" s="2"/>
      <c r="DMH40" s="2"/>
      <c r="DMI40" s="2"/>
      <c r="DMJ40" s="2"/>
      <c r="DMK40" s="2"/>
      <c r="DML40" s="2"/>
      <c r="DMM40" s="2"/>
      <c r="DMN40" s="2"/>
      <c r="DMO40" s="2"/>
      <c r="DMP40" s="2"/>
      <c r="DMQ40" s="2"/>
      <c r="DMR40" s="2"/>
      <c r="DMS40" s="2"/>
      <c r="DMT40" s="2"/>
      <c r="DMU40" s="2"/>
      <c r="DMV40" s="2"/>
      <c r="DMW40" s="2"/>
      <c r="DMX40" s="2"/>
      <c r="DMY40" s="2"/>
      <c r="DMZ40" s="2"/>
      <c r="DNA40" s="2"/>
      <c r="DNB40" s="2"/>
      <c r="DNC40" s="2"/>
      <c r="DND40" s="2"/>
      <c r="DNE40" s="2"/>
      <c r="DNF40" s="2"/>
      <c r="DNG40" s="2"/>
      <c r="DNH40" s="2"/>
      <c r="DNI40" s="2"/>
      <c r="DNJ40" s="2"/>
      <c r="DNK40" s="2"/>
      <c r="DNL40" s="2"/>
      <c r="DNM40" s="2"/>
      <c r="DNN40" s="2"/>
      <c r="DNO40" s="2"/>
      <c r="DNP40" s="2"/>
      <c r="DNQ40" s="2"/>
      <c r="DNR40" s="2"/>
      <c r="DNS40" s="2"/>
      <c r="DNT40" s="2"/>
      <c r="DNU40" s="2"/>
      <c r="DNV40" s="2"/>
      <c r="DNW40" s="2"/>
      <c r="DNX40" s="2"/>
      <c r="DNY40" s="2"/>
      <c r="DNZ40" s="2"/>
      <c r="DOA40" s="2"/>
      <c r="DOB40" s="2"/>
      <c r="DOC40" s="2"/>
      <c r="DOD40" s="2"/>
      <c r="DOE40" s="2"/>
      <c r="DOF40" s="2"/>
      <c r="DOG40" s="2"/>
      <c r="DOH40" s="2"/>
      <c r="DOI40" s="2"/>
      <c r="DOJ40" s="2"/>
      <c r="DOK40" s="2"/>
      <c r="DOL40" s="2"/>
      <c r="DOM40" s="2"/>
      <c r="DON40" s="2"/>
      <c r="DOO40" s="2"/>
      <c r="DOP40" s="2"/>
      <c r="DOQ40" s="2"/>
      <c r="DOR40" s="2"/>
      <c r="DOS40" s="2"/>
      <c r="DOT40" s="2"/>
      <c r="DOU40" s="2"/>
      <c r="DOV40" s="2"/>
      <c r="DOW40" s="2"/>
      <c r="DOX40" s="2"/>
      <c r="DOY40" s="2"/>
      <c r="DOZ40" s="2"/>
      <c r="DPA40" s="2"/>
      <c r="DPB40" s="2"/>
      <c r="DPC40" s="2"/>
      <c r="DPD40" s="2"/>
      <c r="DPE40" s="2"/>
      <c r="DPF40" s="2"/>
      <c r="DPG40" s="2"/>
      <c r="DPH40" s="2"/>
      <c r="DPI40" s="2"/>
      <c r="DPJ40" s="2"/>
      <c r="DPK40" s="2"/>
      <c r="DPL40" s="2"/>
      <c r="DPM40" s="2"/>
      <c r="DPN40" s="2"/>
      <c r="DPO40" s="2"/>
      <c r="DPP40" s="2"/>
      <c r="DPQ40" s="2"/>
      <c r="DPR40" s="2"/>
      <c r="DPS40" s="2"/>
      <c r="DPT40" s="2"/>
      <c r="DPU40" s="2"/>
      <c r="DPV40" s="2"/>
      <c r="DPW40" s="2"/>
      <c r="DPX40" s="2"/>
      <c r="DPY40" s="2"/>
      <c r="DPZ40" s="2"/>
      <c r="DQA40" s="2"/>
      <c r="DQB40" s="2"/>
      <c r="DQC40" s="2"/>
      <c r="DQD40" s="2"/>
      <c r="DQE40" s="2"/>
      <c r="DQF40" s="2"/>
      <c r="DQG40" s="2"/>
      <c r="DQH40" s="2"/>
      <c r="DQI40" s="2"/>
      <c r="DQJ40" s="2"/>
      <c r="DQK40" s="2"/>
      <c r="DQL40" s="2"/>
      <c r="DQM40" s="2"/>
      <c r="DQN40" s="2"/>
      <c r="DQO40" s="2"/>
      <c r="DQP40" s="2"/>
      <c r="DQQ40" s="2"/>
      <c r="DQR40" s="2"/>
      <c r="DQS40" s="2"/>
      <c r="DQT40" s="2"/>
      <c r="DQU40" s="2"/>
      <c r="DQV40" s="2"/>
      <c r="DQW40" s="2"/>
      <c r="DQX40" s="2"/>
      <c r="DQY40" s="2"/>
      <c r="DQZ40" s="2"/>
      <c r="DRA40" s="2"/>
      <c r="DRB40" s="2"/>
      <c r="DRC40" s="2"/>
      <c r="DRD40" s="2"/>
      <c r="DRE40" s="2"/>
      <c r="DRF40" s="2"/>
      <c r="DRG40" s="2"/>
      <c r="DRH40" s="2"/>
      <c r="DRI40" s="2"/>
      <c r="DRJ40" s="2"/>
      <c r="DRK40" s="2"/>
      <c r="DRL40" s="2"/>
      <c r="DRM40" s="2"/>
      <c r="DRN40" s="2"/>
      <c r="DRO40" s="2"/>
      <c r="DRP40" s="2"/>
      <c r="DRQ40" s="2"/>
      <c r="DRR40" s="2"/>
      <c r="DRS40" s="2"/>
      <c r="DRT40" s="2"/>
      <c r="DRU40" s="2"/>
      <c r="DRV40" s="2"/>
      <c r="DRW40" s="2"/>
      <c r="DRX40" s="2"/>
      <c r="DRY40" s="2"/>
      <c r="DRZ40" s="2"/>
      <c r="DSA40" s="2"/>
      <c r="DSB40" s="2"/>
      <c r="DSC40" s="2"/>
      <c r="DSD40" s="2"/>
      <c r="DSE40" s="2"/>
      <c r="DSF40" s="2"/>
      <c r="DSG40" s="2"/>
      <c r="DSH40" s="2"/>
      <c r="DSI40" s="2"/>
      <c r="DSJ40" s="2"/>
      <c r="DSK40" s="2"/>
      <c r="DSL40" s="2"/>
      <c r="DSM40" s="2"/>
      <c r="DSN40" s="2"/>
      <c r="DSO40" s="2"/>
      <c r="DSP40" s="2"/>
      <c r="DSQ40" s="2"/>
      <c r="DSR40" s="2"/>
      <c r="DSS40" s="2"/>
      <c r="DST40" s="2"/>
      <c r="DSU40" s="2"/>
      <c r="DSV40" s="2"/>
      <c r="DSW40" s="2"/>
      <c r="DSX40" s="2"/>
      <c r="DSY40" s="2"/>
      <c r="DSZ40" s="2"/>
      <c r="DTA40" s="2"/>
      <c r="DTB40" s="2"/>
      <c r="DTC40" s="2"/>
      <c r="DTD40" s="2"/>
      <c r="DTE40" s="2"/>
      <c r="DTF40" s="2"/>
      <c r="DTG40" s="2"/>
      <c r="DTH40" s="2"/>
      <c r="DTI40" s="2"/>
      <c r="DTJ40" s="2"/>
      <c r="DTK40" s="2"/>
      <c r="DTL40" s="2"/>
      <c r="DTM40" s="2"/>
      <c r="DTN40" s="2"/>
      <c r="DTO40" s="2"/>
      <c r="DTP40" s="2"/>
      <c r="DTQ40" s="2"/>
      <c r="DTR40" s="2"/>
      <c r="DTS40" s="2"/>
      <c r="DTT40" s="2"/>
      <c r="DTU40" s="2"/>
      <c r="DTV40" s="2"/>
      <c r="DTW40" s="2"/>
      <c r="DTX40" s="2"/>
      <c r="DTY40" s="2"/>
      <c r="DTZ40" s="2"/>
      <c r="DUA40" s="2"/>
      <c r="DUB40" s="2"/>
      <c r="DUC40" s="2"/>
      <c r="DUD40" s="2"/>
      <c r="DUE40" s="2"/>
      <c r="DUF40" s="2"/>
      <c r="DUG40" s="2"/>
      <c r="DUH40" s="2"/>
      <c r="DUI40" s="2"/>
      <c r="DUJ40" s="2"/>
      <c r="DUK40" s="2"/>
      <c r="DUL40" s="2"/>
      <c r="DUM40" s="2"/>
      <c r="DUN40" s="2"/>
      <c r="DUO40" s="2"/>
      <c r="DUP40" s="2"/>
      <c r="DUQ40" s="2"/>
      <c r="DUR40" s="2"/>
      <c r="DUS40" s="2"/>
      <c r="DUT40" s="2"/>
      <c r="DUU40" s="2"/>
      <c r="DUV40" s="2"/>
      <c r="DUW40" s="2"/>
      <c r="DUX40" s="2"/>
      <c r="DUY40" s="2"/>
      <c r="DUZ40" s="2"/>
      <c r="DVA40" s="2"/>
      <c r="DVB40" s="2"/>
      <c r="DVC40" s="2"/>
      <c r="DVD40" s="2"/>
      <c r="DVE40" s="2"/>
      <c r="DVF40" s="2"/>
      <c r="DVG40" s="2"/>
      <c r="DVH40" s="2"/>
      <c r="DVI40" s="2"/>
      <c r="DVJ40" s="2"/>
      <c r="DVK40" s="2"/>
      <c r="DVL40" s="2"/>
      <c r="DVM40" s="2"/>
      <c r="DVN40" s="2"/>
      <c r="DVO40" s="2"/>
      <c r="DVP40" s="2"/>
      <c r="DVQ40" s="2"/>
      <c r="DVR40" s="2"/>
      <c r="DVS40" s="2"/>
      <c r="DVT40" s="2"/>
      <c r="DVU40" s="2"/>
      <c r="DVV40" s="2"/>
      <c r="DVW40" s="2"/>
      <c r="DVX40" s="2"/>
      <c r="DVY40" s="2"/>
      <c r="DVZ40" s="2"/>
      <c r="DWA40" s="2"/>
      <c r="DWB40" s="2"/>
      <c r="DWC40" s="2"/>
      <c r="DWD40" s="2"/>
      <c r="DWE40" s="2"/>
      <c r="DWF40" s="2"/>
      <c r="DWG40" s="2"/>
      <c r="DWH40" s="2"/>
      <c r="DWI40" s="2"/>
      <c r="DWJ40" s="2"/>
      <c r="DWK40" s="2"/>
      <c r="DWL40" s="2"/>
      <c r="DWM40" s="2"/>
      <c r="DWN40" s="2"/>
      <c r="DWO40" s="2"/>
      <c r="DWP40" s="2"/>
      <c r="DWQ40" s="2"/>
      <c r="DWR40" s="2"/>
      <c r="DWS40" s="2"/>
      <c r="DWT40" s="2"/>
      <c r="DWU40" s="2"/>
      <c r="DWV40" s="2"/>
      <c r="DWW40" s="2"/>
      <c r="DWX40" s="2"/>
      <c r="DWY40" s="2"/>
      <c r="DWZ40" s="2"/>
      <c r="DXA40" s="2"/>
      <c r="DXB40" s="2"/>
      <c r="DXC40" s="2"/>
      <c r="DXD40" s="2"/>
      <c r="DXE40" s="2"/>
      <c r="DXF40" s="2"/>
      <c r="DXG40" s="2"/>
      <c r="DXH40" s="2"/>
      <c r="DXI40" s="2"/>
      <c r="DXJ40" s="2"/>
      <c r="DXK40" s="2"/>
      <c r="DXL40" s="2"/>
      <c r="DXM40" s="2"/>
      <c r="DXN40" s="2"/>
      <c r="DXO40" s="2"/>
      <c r="DXP40" s="2"/>
      <c r="DXQ40" s="2"/>
      <c r="DXR40" s="2"/>
      <c r="DXS40" s="2"/>
      <c r="DXT40" s="2"/>
      <c r="DXU40" s="2"/>
      <c r="DXV40" s="2"/>
      <c r="DXW40" s="2"/>
      <c r="DXX40" s="2"/>
      <c r="DXY40" s="2"/>
      <c r="DXZ40" s="2"/>
      <c r="DYA40" s="2"/>
      <c r="DYB40" s="2"/>
      <c r="DYC40" s="2"/>
      <c r="DYD40" s="2"/>
      <c r="DYE40" s="2"/>
      <c r="DYF40" s="2"/>
      <c r="DYG40" s="2"/>
      <c r="DYH40" s="2"/>
      <c r="DYI40" s="2"/>
      <c r="DYJ40" s="2"/>
      <c r="DYK40" s="2"/>
      <c r="DYL40" s="2"/>
      <c r="DYM40" s="2"/>
      <c r="DYN40" s="2"/>
      <c r="DYO40" s="2"/>
      <c r="DYP40" s="2"/>
      <c r="DYQ40" s="2"/>
      <c r="DYR40" s="2"/>
      <c r="DYS40" s="2"/>
      <c r="DYT40" s="2"/>
      <c r="DYU40" s="2"/>
      <c r="DYV40" s="2"/>
      <c r="DYW40" s="2"/>
      <c r="DYX40" s="2"/>
      <c r="DYY40" s="2"/>
      <c r="DYZ40" s="2"/>
      <c r="DZA40" s="2"/>
      <c r="DZB40" s="2"/>
      <c r="DZC40" s="2"/>
      <c r="DZD40" s="2"/>
      <c r="DZE40" s="2"/>
      <c r="DZF40" s="2"/>
      <c r="DZG40" s="2"/>
      <c r="DZH40" s="2"/>
      <c r="DZI40" s="2"/>
      <c r="DZJ40" s="2"/>
      <c r="DZK40" s="2"/>
      <c r="DZL40" s="2"/>
      <c r="DZM40" s="2"/>
      <c r="DZN40" s="2"/>
      <c r="DZO40" s="2"/>
      <c r="DZP40" s="2"/>
      <c r="DZQ40" s="2"/>
      <c r="DZR40" s="2"/>
      <c r="DZS40" s="2"/>
      <c r="DZT40" s="2"/>
      <c r="DZU40" s="2"/>
      <c r="DZV40" s="2"/>
      <c r="DZW40" s="2"/>
      <c r="DZX40" s="2"/>
      <c r="DZY40" s="2"/>
      <c r="DZZ40" s="2"/>
      <c r="EAA40" s="2"/>
      <c r="EAB40" s="2"/>
      <c r="EAC40" s="2"/>
      <c r="EAD40" s="2"/>
      <c r="EAE40" s="2"/>
      <c r="EAF40" s="2"/>
      <c r="EAG40" s="2"/>
      <c r="EAH40" s="2"/>
      <c r="EAI40" s="2"/>
      <c r="EAJ40" s="2"/>
      <c r="EAK40" s="2"/>
      <c r="EAL40" s="2"/>
      <c r="EAM40" s="2"/>
      <c r="EAN40" s="2"/>
      <c r="EAO40" s="2"/>
      <c r="EAP40" s="2"/>
      <c r="EAQ40" s="2"/>
      <c r="EAR40" s="2"/>
      <c r="EAS40" s="2"/>
      <c r="EAT40" s="2"/>
      <c r="EAU40" s="2"/>
      <c r="EAV40" s="2"/>
      <c r="EAW40" s="2"/>
      <c r="EAX40" s="2"/>
      <c r="EAY40" s="2"/>
      <c r="EAZ40" s="2"/>
      <c r="EBA40" s="2"/>
      <c r="EBB40" s="2"/>
      <c r="EBC40" s="2"/>
      <c r="EBD40" s="2"/>
      <c r="EBE40" s="2"/>
      <c r="EBF40" s="2"/>
      <c r="EBG40" s="2"/>
      <c r="EBH40" s="2"/>
      <c r="EBI40" s="2"/>
      <c r="EBJ40" s="2"/>
      <c r="EBK40" s="2"/>
      <c r="EBL40" s="2"/>
      <c r="EBM40" s="2"/>
      <c r="EBN40" s="2"/>
      <c r="EBO40" s="2"/>
      <c r="EBP40" s="2"/>
      <c r="EBQ40" s="2"/>
      <c r="EBR40" s="2"/>
      <c r="EBS40" s="2"/>
      <c r="EBT40" s="2"/>
      <c r="EBU40" s="2"/>
      <c r="EBV40" s="2"/>
      <c r="EBW40" s="2"/>
      <c r="EBX40" s="2"/>
      <c r="EBY40" s="2"/>
      <c r="EBZ40" s="2"/>
      <c r="ECA40" s="2"/>
      <c r="ECB40" s="2"/>
      <c r="ECC40" s="2"/>
      <c r="ECD40" s="2"/>
      <c r="ECE40" s="2"/>
      <c r="ECF40" s="2"/>
      <c r="ECG40" s="2"/>
      <c r="ECH40" s="2"/>
      <c r="ECI40" s="2"/>
      <c r="ECJ40" s="2"/>
      <c r="ECK40" s="2"/>
      <c r="ECL40" s="2"/>
      <c r="ECM40" s="2"/>
      <c r="ECN40" s="2"/>
      <c r="ECO40" s="2"/>
      <c r="ECP40" s="2"/>
      <c r="ECQ40" s="2"/>
      <c r="ECR40" s="2"/>
      <c r="ECS40" s="2"/>
      <c r="ECT40" s="2"/>
      <c r="ECU40" s="2"/>
      <c r="ECV40" s="2"/>
      <c r="ECW40" s="2"/>
      <c r="ECX40" s="2"/>
      <c r="ECY40" s="2"/>
      <c r="ECZ40" s="2"/>
      <c r="EDA40" s="2"/>
      <c r="EDB40" s="2"/>
      <c r="EDC40" s="2"/>
      <c r="EDD40" s="2"/>
      <c r="EDE40" s="2"/>
      <c r="EDF40" s="2"/>
      <c r="EDG40" s="2"/>
      <c r="EDH40" s="2"/>
      <c r="EDI40" s="2"/>
      <c r="EDJ40" s="2"/>
      <c r="EDK40" s="2"/>
      <c r="EDL40" s="2"/>
      <c r="EDM40" s="2"/>
      <c r="EDN40" s="2"/>
      <c r="EDO40" s="2"/>
      <c r="EDP40" s="2"/>
      <c r="EDQ40" s="2"/>
      <c r="EDR40" s="2"/>
      <c r="EDS40" s="2"/>
      <c r="EDT40" s="2"/>
      <c r="EDU40" s="2"/>
      <c r="EDV40" s="2"/>
      <c r="EDW40" s="2"/>
      <c r="EDX40" s="2"/>
      <c r="EDY40" s="2"/>
      <c r="EDZ40" s="2"/>
      <c r="EEA40" s="2"/>
      <c r="EEB40" s="2"/>
      <c r="EEC40" s="2"/>
      <c r="EED40" s="2"/>
      <c r="EEE40" s="2"/>
      <c r="EEF40" s="2"/>
      <c r="EEG40" s="2"/>
      <c r="EEH40" s="2"/>
      <c r="EEI40" s="2"/>
      <c r="EEJ40" s="2"/>
      <c r="EEK40" s="2"/>
      <c r="EEL40" s="2"/>
      <c r="EEM40" s="2"/>
      <c r="EEN40" s="2"/>
      <c r="EEO40" s="2"/>
      <c r="EEP40" s="2"/>
      <c r="EEQ40" s="2"/>
      <c r="EER40" s="2"/>
      <c r="EES40" s="2"/>
      <c r="EET40" s="2"/>
      <c r="EEU40" s="2"/>
      <c r="EEV40" s="2"/>
      <c r="EEW40" s="2"/>
      <c r="EEX40" s="2"/>
      <c r="EEY40" s="2"/>
      <c r="EEZ40" s="2"/>
      <c r="EFA40" s="2"/>
      <c r="EFB40" s="2"/>
      <c r="EFC40" s="2"/>
      <c r="EFD40" s="2"/>
      <c r="EFE40" s="2"/>
      <c r="EFF40" s="2"/>
      <c r="EFG40" s="2"/>
      <c r="EFH40" s="2"/>
      <c r="EFI40" s="2"/>
      <c r="EFJ40" s="2"/>
      <c r="EFK40" s="2"/>
      <c r="EFL40" s="2"/>
      <c r="EFM40" s="2"/>
      <c r="EFN40" s="2"/>
      <c r="EFO40" s="2"/>
      <c r="EFP40" s="2"/>
      <c r="EFQ40" s="2"/>
      <c r="EFR40" s="2"/>
      <c r="EFS40" s="2"/>
      <c r="EFT40" s="2"/>
      <c r="EFU40" s="2"/>
      <c r="EFV40" s="2"/>
      <c r="EFW40" s="2"/>
      <c r="EFX40" s="2"/>
      <c r="EFY40" s="2"/>
      <c r="EFZ40" s="2"/>
      <c r="EGA40" s="2"/>
      <c r="EGB40" s="2"/>
      <c r="EGC40" s="2"/>
      <c r="EGD40" s="2"/>
      <c r="EGE40" s="2"/>
      <c r="EGF40" s="2"/>
      <c r="EGG40" s="2"/>
      <c r="EGH40" s="2"/>
      <c r="EGI40" s="2"/>
      <c r="EGJ40" s="2"/>
      <c r="EGK40" s="2"/>
      <c r="EGL40" s="2"/>
      <c r="EGM40" s="2"/>
      <c r="EGN40" s="2"/>
      <c r="EGO40" s="2"/>
      <c r="EGP40" s="2"/>
      <c r="EGQ40" s="2"/>
      <c r="EGR40" s="2"/>
      <c r="EGS40" s="2"/>
      <c r="EGT40" s="2"/>
      <c r="EGU40" s="2"/>
      <c r="EGV40" s="2"/>
      <c r="EGW40" s="2"/>
      <c r="EGX40" s="2"/>
      <c r="EGY40" s="2"/>
      <c r="EGZ40" s="2"/>
      <c r="EHA40" s="2"/>
      <c r="EHB40" s="2"/>
      <c r="EHC40" s="2"/>
      <c r="EHD40" s="2"/>
      <c r="EHE40" s="2"/>
      <c r="EHF40" s="2"/>
      <c r="EHG40" s="2"/>
      <c r="EHH40" s="2"/>
      <c r="EHI40" s="2"/>
      <c r="EHJ40" s="2"/>
      <c r="EHK40" s="2"/>
      <c r="EHL40" s="2"/>
      <c r="EHM40" s="2"/>
      <c r="EHN40" s="2"/>
      <c r="EHO40" s="2"/>
      <c r="EHP40" s="2"/>
      <c r="EHQ40" s="2"/>
      <c r="EHR40" s="2"/>
      <c r="EHS40" s="2"/>
      <c r="EHT40" s="2"/>
      <c r="EHU40" s="2"/>
      <c r="EHV40" s="2"/>
      <c r="EHW40" s="2"/>
      <c r="EHX40" s="2"/>
      <c r="EHY40" s="2"/>
      <c r="EHZ40" s="2"/>
      <c r="EIA40" s="2"/>
      <c r="EIB40" s="2"/>
      <c r="EIC40" s="2"/>
      <c r="EID40" s="2"/>
      <c r="EIE40" s="2"/>
      <c r="EIF40" s="2"/>
      <c r="EIG40" s="2"/>
      <c r="EIH40" s="2"/>
      <c r="EII40" s="2"/>
      <c r="EIJ40" s="2"/>
      <c r="EIK40" s="2"/>
      <c r="EIL40" s="2"/>
      <c r="EIM40" s="2"/>
      <c r="EIN40" s="2"/>
      <c r="EIO40" s="2"/>
      <c r="EIP40" s="2"/>
      <c r="EIQ40" s="2"/>
      <c r="EIR40" s="2"/>
      <c r="EIS40" s="2"/>
      <c r="EIT40" s="2"/>
      <c r="EIU40" s="2"/>
      <c r="EIV40" s="2"/>
      <c r="EIW40" s="2"/>
      <c r="EIX40" s="2"/>
      <c r="EIY40" s="2"/>
      <c r="EIZ40" s="2"/>
      <c r="EJA40" s="2"/>
      <c r="EJB40" s="2"/>
      <c r="EJC40" s="2"/>
      <c r="EJD40" s="2"/>
      <c r="EJE40" s="2"/>
      <c r="EJF40" s="2"/>
      <c r="EJG40" s="2"/>
      <c r="EJH40" s="2"/>
      <c r="EJI40" s="2"/>
      <c r="EJJ40" s="2"/>
      <c r="EJK40" s="2"/>
      <c r="EJL40" s="2"/>
      <c r="EJM40" s="2"/>
      <c r="EJN40" s="2"/>
      <c r="EJO40" s="2"/>
      <c r="EJP40" s="2"/>
      <c r="EJQ40" s="2"/>
      <c r="EJR40" s="2"/>
      <c r="EJS40" s="2"/>
      <c r="EJT40" s="2"/>
      <c r="EJU40" s="2"/>
      <c r="EJV40" s="2"/>
      <c r="EJW40" s="2"/>
      <c r="EJX40" s="2"/>
      <c r="EJY40" s="2"/>
      <c r="EJZ40" s="2"/>
      <c r="EKA40" s="2"/>
      <c r="EKB40" s="2"/>
      <c r="EKC40" s="2"/>
      <c r="EKD40" s="2"/>
      <c r="EKE40" s="2"/>
      <c r="EKF40" s="2"/>
      <c r="EKG40" s="2"/>
      <c r="EKH40" s="2"/>
      <c r="EKI40" s="2"/>
      <c r="EKJ40" s="2"/>
      <c r="EKK40" s="2"/>
      <c r="EKL40" s="2"/>
      <c r="EKM40" s="2"/>
      <c r="EKN40" s="2"/>
      <c r="EKO40" s="2"/>
      <c r="EKP40" s="2"/>
      <c r="EKQ40" s="2"/>
      <c r="EKR40" s="2"/>
      <c r="EKS40" s="2"/>
      <c r="EKT40" s="2"/>
      <c r="EKU40" s="2"/>
      <c r="EKV40" s="2"/>
      <c r="EKW40" s="2"/>
      <c r="EKX40" s="2"/>
      <c r="EKY40" s="2"/>
      <c r="EKZ40" s="2"/>
      <c r="ELA40" s="2"/>
      <c r="ELB40" s="2"/>
      <c r="ELC40" s="2"/>
      <c r="ELD40" s="2"/>
      <c r="ELE40" s="2"/>
      <c r="ELF40" s="2"/>
      <c r="ELG40" s="2"/>
      <c r="ELH40" s="2"/>
      <c r="ELI40" s="2"/>
      <c r="ELJ40" s="2"/>
      <c r="ELK40" s="2"/>
      <c r="ELL40" s="2"/>
      <c r="ELM40" s="2"/>
      <c r="ELN40" s="2"/>
      <c r="ELO40" s="2"/>
      <c r="ELP40" s="2"/>
      <c r="ELQ40" s="2"/>
      <c r="ELR40" s="2"/>
      <c r="ELS40" s="2"/>
      <c r="ELT40" s="2"/>
      <c r="ELU40" s="2"/>
      <c r="ELV40" s="2"/>
      <c r="ELW40" s="2"/>
      <c r="ELX40" s="2"/>
      <c r="ELY40" s="2"/>
      <c r="ELZ40" s="2"/>
      <c r="EMA40" s="2"/>
      <c r="EMB40" s="2"/>
      <c r="EMC40" s="2"/>
      <c r="EMD40" s="2"/>
      <c r="EME40" s="2"/>
      <c r="EMF40" s="2"/>
      <c r="EMG40" s="2"/>
      <c r="EMH40" s="2"/>
      <c r="EMI40" s="2"/>
      <c r="EMJ40" s="2"/>
      <c r="EMK40" s="2"/>
      <c r="EML40" s="2"/>
      <c r="EMM40" s="2"/>
      <c r="EMN40" s="2"/>
      <c r="EMO40" s="2"/>
      <c r="EMP40" s="2"/>
      <c r="EMQ40" s="2"/>
      <c r="EMR40" s="2"/>
      <c r="EMS40" s="2"/>
      <c r="EMT40" s="2"/>
      <c r="EMU40" s="2"/>
      <c r="EMV40" s="2"/>
      <c r="EMW40" s="2"/>
      <c r="EMX40" s="2"/>
      <c r="EMY40" s="2"/>
      <c r="EMZ40" s="2"/>
      <c r="ENA40" s="2"/>
      <c r="ENB40" s="2"/>
      <c r="ENC40" s="2"/>
      <c r="END40" s="2"/>
      <c r="ENE40" s="2"/>
      <c r="ENF40" s="2"/>
      <c r="ENG40" s="2"/>
      <c r="ENH40" s="2"/>
      <c r="ENI40" s="2"/>
      <c r="ENJ40" s="2"/>
      <c r="ENK40" s="2"/>
      <c r="ENL40" s="2"/>
      <c r="ENM40" s="2"/>
      <c r="ENN40" s="2"/>
      <c r="ENO40" s="2"/>
      <c r="ENP40" s="2"/>
      <c r="ENQ40" s="2"/>
      <c r="ENR40" s="2"/>
      <c r="ENS40" s="2"/>
      <c r="ENT40" s="2"/>
      <c r="ENU40" s="2"/>
      <c r="ENV40" s="2"/>
      <c r="ENW40" s="2"/>
      <c r="ENX40" s="2"/>
      <c r="ENY40" s="2"/>
      <c r="ENZ40" s="2"/>
      <c r="EOA40" s="2"/>
      <c r="EOB40" s="2"/>
      <c r="EOC40" s="2"/>
      <c r="EOD40" s="2"/>
      <c r="EOE40" s="2"/>
      <c r="EOF40" s="2"/>
      <c r="EOG40" s="2"/>
      <c r="EOH40" s="2"/>
      <c r="EOI40" s="2"/>
      <c r="EOJ40" s="2"/>
      <c r="EOK40" s="2"/>
      <c r="EOL40" s="2"/>
      <c r="EOM40" s="2"/>
      <c r="EON40" s="2"/>
      <c r="EOO40" s="2"/>
      <c r="EOP40" s="2"/>
      <c r="EOQ40" s="2"/>
      <c r="EOR40" s="2"/>
      <c r="EOS40" s="2"/>
      <c r="EOT40" s="2"/>
      <c r="EOU40" s="2"/>
      <c r="EOV40" s="2"/>
      <c r="EOW40" s="2"/>
      <c r="EOX40" s="2"/>
      <c r="EOY40" s="2"/>
      <c r="EOZ40" s="2"/>
      <c r="EPA40" s="2"/>
      <c r="EPB40" s="2"/>
      <c r="EPC40" s="2"/>
      <c r="EPD40" s="2"/>
      <c r="EPE40" s="2"/>
      <c r="EPF40" s="2"/>
      <c r="EPG40" s="2"/>
      <c r="EPH40" s="2"/>
      <c r="EPI40" s="2"/>
      <c r="EPJ40" s="2"/>
      <c r="EPK40" s="2"/>
      <c r="EPL40" s="2"/>
      <c r="EPM40" s="2"/>
      <c r="EPN40" s="2"/>
      <c r="EPO40" s="2"/>
      <c r="EPP40" s="2"/>
      <c r="EPQ40" s="2"/>
      <c r="EPR40" s="2"/>
      <c r="EPS40" s="2"/>
      <c r="EPT40" s="2"/>
      <c r="EPU40" s="2"/>
      <c r="EPV40" s="2"/>
      <c r="EPW40" s="2"/>
      <c r="EPX40" s="2"/>
      <c r="EPY40" s="2"/>
      <c r="EPZ40" s="2"/>
      <c r="EQA40" s="2"/>
      <c r="EQB40" s="2"/>
      <c r="EQC40" s="2"/>
      <c r="EQD40" s="2"/>
      <c r="EQE40" s="2"/>
      <c r="EQF40" s="2"/>
      <c r="EQG40" s="2"/>
      <c r="EQH40" s="2"/>
      <c r="EQI40" s="2"/>
      <c r="EQJ40" s="2"/>
      <c r="EQK40" s="2"/>
      <c r="EQL40" s="2"/>
      <c r="EQM40" s="2"/>
      <c r="EQN40" s="2"/>
      <c r="EQO40" s="2"/>
      <c r="EQP40" s="2"/>
      <c r="EQQ40" s="2"/>
      <c r="EQR40" s="2"/>
      <c r="EQS40" s="2"/>
      <c r="EQT40" s="2"/>
      <c r="EQU40" s="2"/>
      <c r="EQV40" s="2"/>
      <c r="EQW40" s="2"/>
      <c r="EQX40" s="2"/>
      <c r="EQY40" s="2"/>
      <c r="EQZ40" s="2"/>
      <c r="ERA40" s="2"/>
      <c r="ERB40" s="2"/>
      <c r="ERC40" s="2"/>
      <c r="ERD40" s="2"/>
      <c r="ERE40" s="2"/>
      <c r="ERF40" s="2"/>
      <c r="ERG40" s="2"/>
      <c r="ERH40" s="2"/>
      <c r="ERI40" s="2"/>
      <c r="ERJ40" s="2"/>
      <c r="ERK40" s="2"/>
      <c r="ERL40" s="2"/>
      <c r="ERM40" s="2"/>
      <c r="ERN40" s="2"/>
      <c r="ERO40" s="2"/>
      <c r="ERP40" s="2"/>
      <c r="ERQ40" s="2"/>
      <c r="ERR40" s="2"/>
      <c r="ERS40" s="2"/>
      <c r="ERT40" s="2"/>
      <c r="ERU40" s="2"/>
      <c r="ERV40" s="2"/>
      <c r="ERW40" s="2"/>
      <c r="ERX40" s="2"/>
      <c r="ERY40" s="2"/>
      <c r="ERZ40" s="2"/>
      <c r="ESA40" s="2"/>
      <c r="ESB40" s="2"/>
      <c r="ESC40" s="2"/>
      <c r="ESD40" s="2"/>
      <c r="ESE40" s="2"/>
      <c r="ESF40" s="2"/>
      <c r="ESG40" s="2"/>
      <c r="ESH40" s="2"/>
      <c r="ESI40" s="2"/>
      <c r="ESJ40" s="2"/>
      <c r="ESK40" s="2"/>
      <c r="ESL40" s="2"/>
      <c r="ESM40" s="2"/>
      <c r="ESN40" s="2"/>
      <c r="ESO40" s="2"/>
      <c r="ESP40" s="2"/>
      <c r="ESQ40" s="2"/>
      <c r="ESR40" s="2"/>
      <c r="ESS40" s="2"/>
      <c r="EST40" s="2"/>
      <c r="ESU40" s="2"/>
      <c r="ESV40" s="2"/>
      <c r="ESW40" s="2"/>
      <c r="ESX40" s="2"/>
      <c r="ESY40" s="2"/>
      <c r="ESZ40" s="2"/>
      <c r="ETA40" s="2"/>
      <c r="ETB40" s="2"/>
      <c r="ETC40" s="2"/>
      <c r="ETD40" s="2"/>
      <c r="ETE40" s="2"/>
      <c r="ETF40" s="2"/>
      <c r="ETG40" s="2"/>
      <c r="ETH40" s="2"/>
      <c r="ETI40" s="2"/>
      <c r="ETJ40" s="2"/>
      <c r="ETK40" s="2"/>
      <c r="ETL40" s="2"/>
      <c r="ETM40" s="2"/>
      <c r="ETN40" s="2"/>
      <c r="ETO40" s="2"/>
      <c r="ETP40" s="2"/>
      <c r="ETQ40" s="2"/>
      <c r="ETR40" s="2"/>
      <c r="ETS40" s="2"/>
      <c r="ETT40" s="2"/>
      <c r="ETU40" s="2"/>
      <c r="ETV40" s="2"/>
      <c r="ETW40" s="2"/>
      <c r="ETX40" s="2"/>
      <c r="ETY40" s="2"/>
      <c r="ETZ40" s="2"/>
      <c r="EUA40" s="2"/>
      <c r="EUB40" s="2"/>
      <c r="EUC40" s="2"/>
      <c r="EUD40" s="2"/>
      <c r="EUE40" s="2"/>
      <c r="EUF40" s="2"/>
      <c r="EUG40" s="2"/>
      <c r="EUH40" s="2"/>
      <c r="EUI40" s="2"/>
      <c r="EUJ40" s="2"/>
      <c r="EUK40" s="2"/>
      <c r="EUL40" s="2"/>
      <c r="EUM40" s="2"/>
      <c r="EUN40" s="2"/>
      <c r="EUO40" s="2"/>
      <c r="EUP40" s="2"/>
      <c r="EUQ40" s="2"/>
      <c r="EUR40" s="2"/>
      <c r="EUS40" s="2"/>
      <c r="EUT40" s="2"/>
      <c r="EUU40" s="2"/>
      <c r="EUV40" s="2"/>
      <c r="EUW40" s="2"/>
      <c r="EUX40" s="2"/>
      <c r="EUY40" s="2"/>
      <c r="EUZ40" s="2"/>
      <c r="EVA40" s="2"/>
      <c r="EVB40" s="2"/>
      <c r="EVC40" s="2"/>
      <c r="EVD40" s="2"/>
      <c r="EVE40" s="2"/>
      <c r="EVF40" s="2"/>
      <c r="EVG40" s="2"/>
      <c r="EVH40" s="2"/>
      <c r="EVI40" s="2"/>
      <c r="EVJ40" s="2"/>
      <c r="EVK40" s="2"/>
      <c r="EVL40" s="2"/>
      <c r="EVM40" s="2"/>
      <c r="EVN40" s="2"/>
      <c r="EVO40" s="2"/>
      <c r="EVP40" s="2"/>
      <c r="EVQ40" s="2"/>
      <c r="EVR40" s="2"/>
      <c r="EVS40" s="2"/>
      <c r="EVT40" s="2"/>
      <c r="EVU40" s="2"/>
      <c r="EVV40" s="2"/>
      <c r="EVW40" s="2"/>
      <c r="EVX40" s="2"/>
      <c r="EVY40" s="2"/>
      <c r="EVZ40" s="2"/>
      <c r="EWA40" s="2"/>
      <c r="EWB40" s="2"/>
      <c r="EWC40" s="2"/>
      <c r="EWD40" s="2"/>
      <c r="EWE40" s="2"/>
      <c r="EWF40" s="2"/>
      <c r="EWG40" s="2"/>
      <c r="EWH40" s="2"/>
      <c r="EWI40" s="2"/>
      <c r="EWJ40" s="2"/>
      <c r="EWK40" s="2"/>
      <c r="EWL40" s="2"/>
      <c r="EWM40" s="2"/>
      <c r="EWN40" s="2"/>
      <c r="EWO40" s="2"/>
      <c r="EWP40" s="2"/>
      <c r="EWQ40" s="2"/>
      <c r="EWR40" s="2"/>
      <c r="EWS40" s="2"/>
      <c r="EWT40" s="2"/>
      <c r="EWU40" s="2"/>
      <c r="EWV40" s="2"/>
      <c r="EWW40" s="2"/>
      <c r="EWX40" s="2"/>
      <c r="EWY40" s="2"/>
      <c r="EWZ40" s="2"/>
      <c r="EXA40" s="2"/>
      <c r="EXB40" s="2"/>
      <c r="EXC40" s="2"/>
      <c r="EXD40" s="2"/>
      <c r="EXE40" s="2"/>
      <c r="EXF40" s="2"/>
      <c r="EXG40" s="2"/>
      <c r="EXH40" s="2"/>
      <c r="EXI40" s="2"/>
      <c r="EXJ40" s="2"/>
      <c r="EXK40" s="2"/>
      <c r="EXL40" s="2"/>
      <c r="EXM40" s="2"/>
      <c r="EXN40" s="2"/>
      <c r="EXO40" s="2"/>
      <c r="EXP40" s="2"/>
      <c r="EXQ40" s="2"/>
      <c r="EXR40" s="2"/>
      <c r="EXS40" s="2"/>
      <c r="EXT40" s="2"/>
      <c r="EXU40" s="2"/>
      <c r="EXV40" s="2"/>
      <c r="EXW40" s="2"/>
      <c r="EXX40" s="2"/>
      <c r="EXY40" s="2"/>
      <c r="EXZ40" s="2"/>
      <c r="EYA40" s="2"/>
      <c r="EYB40" s="2"/>
      <c r="EYC40" s="2"/>
      <c r="EYD40" s="2"/>
      <c r="EYE40" s="2"/>
      <c r="EYF40" s="2"/>
      <c r="EYG40" s="2"/>
      <c r="EYH40" s="2"/>
      <c r="EYI40" s="2"/>
      <c r="EYJ40" s="2"/>
      <c r="EYK40" s="2"/>
      <c r="EYL40" s="2"/>
      <c r="EYM40" s="2"/>
      <c r="EYN40" s="2"/>
      <c r="EYO40" s="2"/>
      <c r="EYP40" s="2"/>
      <c r="EYQ40" s="2"/>
      <c r="EYR40" s="2"/>
      <c r="EYS40" s="2"/>
      <c r="EYT40" s="2"/>
      <c r="EYU40" s="2"/>
      <c r="EYV40" s="2"/>
      <c r="EYW40" s="2"/>
      <c r="EYX40" s="2"/>
      <c r="EYY40" s="2"/>
      <c r="EYZ40" s="2"/>
      <c r="EZA40" s="2"/>
      <c r="EZB40" s="2"/>
      <c r="EZC40" s="2"/>
      <c r="EZD40" s="2"/>
      <c r="EZE40" s="2"/>
      <c r="EZF40" s="2"/>
      <c r="EZG40" s="2"/>
      <c r="EZH40" s="2"/>
      <c r="EZI40" s="2"/>
      <c r="EZJ40" s="2"/>
      <c r="EZK40" s="2"/>
      <c r="EZL40" s="2"/>
      <c r="EZM40" s="2"/>
      <c r="EZN40" s="2"/>
      <c r="EZO40" s="2"/>
      <c r="EZP40" s="2"/>
      <c r="EZQ40" s="2"/>
      <c r="EZR40" s="2"/>
      <c r="EZS40" s="2"/>
      <c r="EZT40" s="2"/>
      <c r="EZU40" s="2"/>
      <c r="EZV40" s="2"/>
      <c r="EZW40" s="2"/>
      <c r="EZX40" s="2"/>
      <c r="EZY40" s="2"/>
      <c r="EZZ40" s="2"/>
      <c r="FAA40" s="2"/>
      <c r="FAB40" s="2"/>
      <c r="FAC40" s="2"/>
      <c r="FAD40" s="2"/>
      <c r="FAE40" s="2"/>
      <c r="FAF40" s="2"/>
      <c r="FAG40" s="2"/>
      <c r="FAH40" s="2"/>
      <c r="FAI40" s="2"/>
      <c r="FAJ40" s="2"/>
      <c r="FAK40" s="2"/>
      <c r="FAL40" s="2"/>
      <c r="FAM40" s="2"/>
      <c r="FAN40" s="2"/>
      <c r="FAO40" s="2"/>
      <c r="FAP40" s="2"/>
      <c r="FAQ40" s="2"/>
      <c r="FAR40" s="2"/>
      <c r="FAS40" s="2"/>
      <c r="FAT40" s="2"/>
      <c r="FAU40" s="2"/>
      <c r="FAV40" s="2"/>
      <c r="FAW40" s="2"/>
      <c r="FAX40" s="2"/>
      <c r="FAY40" s="2"/>
      <c r="FAZ40" s="2"/>
      <c r="FBA40" s="2"/>
      <c r="FBB40" s="2"/>
      <c r="FBC40" s="2"/>
      <c r="FBD40" s="2"/>
      <c r="FBE40" s="2"/>
      <c r="FBF40" s="2"/>
      <c r="FBG40" s="2"/>
      <c r="FBH40" s="2"/>
      <c r="FBI40" s="2"/>
      <c r="FBJ40" s="2"/>
      <c r="FBK40" s="2"/>
      <c r="FBL40" s="2"/>
      <c r="FBM40" s="2"/>
      <c r="FBN40" s="2"/>
      <c r="FBO40" s="2"/>
      <c r="FBP40" s="2"/>
      <c r="FBQ40" s="2"/>
      <c r="FBR40" s="2"/>
      <c r="FBS40" s="2"/>
      <c r="FBT40" s="2"/>
      <c r="FBU40" s="2"/>
      <c r="FBV40" s="2"/>
      <c r="FBW40" s="2"/>
      <c r="FBX40" s="2"/>
      <c r="FBY40" s="2"/>
      <c r="FBZ40" s="2"/>
      <c r="FCA40" s="2"/>
      <c r="FCB40" s="2"/>
      <c r="FCC40" s="2"/>
      <c r="FCD40" s="2"/>
      <c r="FCE40" s="2"/>
      <c r="FCF40" s="2"/>
      <c r="FCG40" s="2"/>
      <c r="FCH40" s="2"/>
      <c r="FCI40" s="2"/>
      <c r="FCJ40" s="2"/>
      <c r="FCK40" s="2"/>
      <c r="FCL40" s="2"/>
      <c r="FCM40" s="2"/>
      <c r="FCN40" s="2"/>
      <c r="FCO40" s="2"/>
      <c r="FCP40" s="2"/>
      <c r="FCQ40" s="2"/>
      <c r="FCR40" s="2"/>
      <c r="FCS40" s="2"/>
      <c r="FCT40" s="2"/>
      <c r="FCU40" s="2"/>
      <c r="FCV40" s="2"/>
      <c r="FCW40" s="2"/>
      <c r="FCX40" s="2"/>
      <c r="FCY40" s="2"/>
      <c r="FCZ40" s="2"/>
      <c r="FDA40" s="2"/>
      <c r="FDB40" s="2"/>
      <c r="FDC40" s="2"/>
      <c r="FDD40" s="2"/>
      <c r="FDE40" s="2"/>
      <c r="FDF40" s="2"/>
      <c r="FDG40" s="2"/>
      <c r="FDH40" s="2"/>
      <c r="FDI40" s="2"/>
      <c r="FDJ40" s="2"/>
      <c r="FDK40" s="2"/>
      <c r="FDL40" s="2"/>
      <c r="FDM40" s="2"/>
      <c r="FDN40" s="2"/>
      <c r="FDO40" s="2"/>
      <c r="FDP40" s="2"/>
      <c r="FDQ40" s="2"/>
      <c r="FDR40" s="2"/>
      <c r="FDS40" s="2"/>
      <c r="FDT40" s="2"/>
      <c r="FDU40" s="2"/>
      <c r="FDV40" s="2"/>
      <c r="FDW40" s="2"/>
      <c r="FDX40" s="2"/>
      <c r="FDY40" s="2"/>
      <c r="FDZ40" s="2"/>
      <c r="FEA40" s="2"/>
      <c r="FEB40" s="2"/>
      <c r="FEC40" s="2"/>
      <c r="FED40" s="2"/>
      <c r="FEE40" s="2"/>
      <c r="FEF40" s="2"/>
      <c r="FEG40" s="2"/>
      <c r="FEH40" s="2"/>
      <c r="FEI40" s="2"/>
      <c r="FEJ40" s="2"/>
      <c r="FEK40" s="2"/>
      <c r="FEL40" s="2"/>
      <c r="FEM40" s="2"/>
      <c r="FEN40" s="2"/>
      <c r="FEO40" s="2"/>
      <c r="FEP40" s="2"/>
      <c r="FEQ40" s="2"/>
      <c r="FER40" s="2"/>
      <c r="FES40" s="2"/>
      <c r="FET40" s="2"/>
      <c r="FEU40" s="2"/>
      <c r="FEV40" s="2"/>
      <c r="FEW40" s="2"/>
      <c r="FEX40" s="2"/>
      <c r="FEY40" s="2"/>
      <c r="FEZ40" s="2"/>
      <c r="FFA40" s="2"/>
      <c r="FFB40" s="2"/>
      <c r="FFC40" s="2"/>
      <c r="FFD40" s="2"/>
      <c r="FFE40" s="2"/>
      <c r="FFF40" s="2"/>
      <c r="FFG40" s="2"/>
      <c r="FFH40" s="2"/>
      <c r="FFI40" s="2"/>
      <c r="FFJ40" s="2"/>
      <c r="FFK40" s="2"/>
      <c r="FFL40" s="2"/>
      <c r="FFM40" s="2"/>
      <c r="FFN40" s="2"/>
      <c r="FFO40" s="2"/>
      <c r="FFP40" s="2"/>
      <c r="FFQ40" s="2"/>
      <c r="FFR40" s="2"/>
      <c r="FFS40" s="2"/>
      <c r="FFT40" s="2"/>
      <c r="FFU40" s="2"/>
      <c r="FFV40" s="2"/>
      <c r="FFW40" s="2"/>
      <c r="FFX40" s="2"/>
      <c r="FFY40" s="2"/>
      <c r="FFZ40" s="2"/>
      <c r="FGA40" s="2"/>
      <c r="FGB40" s="2"/>
      <c r="FGC40" s="2"/>
      <c r="FGD40" s="2"/>
      <c r="FGE40" s="2"/>
      <c r="FGF40" s="2"/>
      <c r="FGG40" s="2"/>
      <c r="FGH40" s="2"/>
      <c r="FGI40" s="2"/>
      <c r="FGJ40" s="2"/>
      <c r="FGK40" s="2"/>
      <c r="FGL40" s="2"/>
      <c r="FGM40" s="2"/>
      <c r="FGN40" s="2"/>
      <c r="FGO40" s="2"/>
      <c r="FGP40" s="2"/>
      <c r="FGQ40" s="2"/>
      <c r="FGR40" s="2"/>
      <c r="FGS40" s="2"/>
      <c r="FGT40" s="2"/>
      <c r="FGU40" s="2"/>
      <c r="FGV40" s="2"/>
      <c r="FGW40" s="2"/>
      <c r="FGX40" s="2"/>
      <c r="FGY40" s="2"/>
      <c r="FGZ40" s="2"/>
      <c r="FHA40" s="2"/>
      <c r="FHB40" s="2"/>
      <c r="FHC40" s="2"/>
      <c r="FHD40" s="2"/>
      <c r="FHE40" s="2"/>
      <c r="FHF40" s="2"/>
      <c r="FHG40" s="2"/>
      <c r="FHH40" s="2"/>
      <c r="FHI40" s="2"/>
      <c r="FHJ40" s="2"/>
      <c r="FHK40" s="2"/>
      <c r="FHL40" s="2"/>
      <c r="FHM40" s="2"/>
      <c r="FHN40" s="2"/>
      <c r="FHO40" s="2"/>
      <c r="FHP40" s="2"/>
      <c r="FHQ40" s="2"/>
      <c r="FHR40" s="2"/>
      <c r="FHS40" s="2"/>
      <c r="FHT40" s="2"/>
      <c r="FHU40" s="2"/>
      <c r="FHV40" s="2"/>
      <c r="FHW40" s="2"/>
      <c r="FHX40" s="2"/>
      <c r="FHY40" s="2"/>
      <c r="FHZ40" s="2"/>
      <c r="FIA40" s="2"/>
      <c r="FIB40" s="2"/>
      <c r="FIC40" s="2"/>
      <c r="FID40" s="2"/>
      <c r="FIE40" s="2"/>
      <c r="FIF40" s="2"/>
      <c r="FIG40" s="2"/>
      <c r="FIH40" s="2"/>
      <c r="FII40" s="2"/>
      <c r="FIJ40" s="2"/>
      <c r="FIK40" s="2"/>
      <c r="FIL40" s="2"/>
      <c r="FIM40" s="2"/>
      <c r="FIN40" s="2"/>
      <c r="FIO40" s="2"/>
      <c r="FIP40" s="2"/>
      <c r="FIQ40" s="2"/>
      <c r="FIR40" s="2"/>
      <c r="FIS40" s="2"/>
      <c r="FIT40" s="2"/>
      <c r="FIU40" s="2"/>
      <c r="FIV40" s="2"/>
      <c r="FIW40" s="2"/>
      <c r="FIX40" s="2"/>
      <c r="FIY40" s="2"/>
      <c r="FIZ40" s="2"/>
      <c r="FJA40" s="2"/>
      <c r="FJB40" s="2"/>
      <c r="FJC40" s="2"/>
      <c r="FJD40" s="2"/>
      <c r="FJE40" s="2"/>
      <c r="FJF40" s="2"/>
      <c r="FJG40" s="2"/>
      <c r="FJH40" s="2"/>
      <c r="FJI40" s="2"/>
      <c r="FJJ40" s="2"/>
      <c r="FJK40" s="2"/>
      <c r="FJL40" s="2"/>
      <c r="FJM40" s="2"/>
      <c r="FJN40" s="2"/>
      <c r="FJO40" s="2"/>
      <c r="FJP40" s="2"/>
      <c r="FJQ40" s="2"/>
      <c r="FJR40" s="2"/>
      <c r="FJS40" s="2"/>
      <c r="FJT40" s="2"/>
      <c r="FJU40" s="2"/>
      <c r="FJV40" s="2"/>
      <c r="FJW40" s="2"/>
      <c r="FJX40" s="2"/>
      <c r="FJY40" s="2"/>
      <c r="FJZ40" s="2"/>
      <c r="FKA40" s="2"/>
      <c r="FKB40" s="2"/>
      <c r="FKC40" s="2"/>
      <c r="FKD40" s="2"/>
      <c r="FKE40" s="2"/>
      <c r="FKF40" s="2"/>
      <c r="FKG40" s="2"/>
      <c r="FKH40" s="2"/>
      <c r="FKI40" s="2"/>
      <c r="FKJ40" s="2"/>
      <c r="FKK40" s="2"/>
      <c r="FKL40" s="2"/>
      <c r="FKM40" s="2"/>
      <c r="FKN40" s="2"/>
      <c r="FKO40" s="2"/>
      <c r="FKP40" s="2"/>
      <c r="FKQ40" s="2"/>
      <c r="FKR40" s="2"/>
      <c r="FKS40" s="2"/>
      <c r="FKT40" s="2"/>
      <c r="FKU40" s="2"/>
      <c r="FKV40" s="2"/>
      <c r="FKW40" s="2"/>
      <c r="FKX40" s="2"/>
      <c r="FKY40" s="2"/>
      <c r="FKZ40" s="2"/>
      <c r="FLA40" s="2"/>
      <c r="FLB40" s="2"/>
      <c r="FLC40" s="2"/>
      <c r="FLD40" s="2"/>
      <c r="FLE40" s="2"/>
      <c r="FLF40" s="2"/>
      <c r="FLG40" s="2"/>
      <c r="FLH40" s="2"/>
      <c r="FLI40" s="2"/>
      <c r="FLJ40" s="2"/>
      <c r="FLK40" s="2"/>
      <c r="FLL40" s="2"/>
      <c r="FLM40" s="2"/>
      <c r="FLN40" s="2"/>
      <c r="FLO40" s="2"/>
      <c r="FLP40" s="2"/>
      <c r="FLQ40" s="2"/>
      <c r="FLR40" s="2"/>
      <c r="FLS40" s="2"/>
      <c r="FLT40" s="2"/>
      <c r="FLU40" s="2"/>
      <c r="FLV40" s="2"/>
      <c r="FLW40" s="2"/>
      <c r="FLX40" s="2"/>
      <c r="FLY40" s="2"/>
      <c r="FLZ40" s="2"/>
      <c r="FMA40" s="2"/>
      <c r="FMB40" s="2"/>
      <c r="FMC40" s="2"/>
      <c r="FMD40" s="2"/>
      <c r="FME40" s="2"/>
      <c r="FMF40" s="2"/>
      <c r="FMG40" s="2"/>
      <c r="FMH40" s="2"/>
      <c r="FMI40" s="2"/>
      <c r="FMJ40" s="2"/>
      <c r="FMK40" s="2"/>
      <c r="FML40" s="2"/>
      <c r="FMM40" s="2"/>
      <c r="FMN40" s="2"/>
      <c r="FMO40" s="2"/>
      <c r="FMP40" s="2"/>
      <c r="FMQ40" s="2"/>
      <c r="FMR40" s="2"/>
      <c r="FMS40" s="2"/>
      <c r="FMT40" s="2"/>
      <c r="FMU40" s="2"/>
      <c r="FMV40" s="2"/>
      <c r="FMW40" s="2"/>
      <c r="FMX40" s="2"/>
      <c r="FMY40" s="2"/>
      <c r="FMZ40" s="2"/>
      <c r="FNA40" s="2"/>
      <c r="FNB40" s="2"/>
      <c r="FNC40" s="2"/>
      <c r="FND40" s="2"/>
      <c r="FNE40" s="2"/>
      <c r="FNF40" s="2"/>
      <c r="FNG40" s="2"/>
      <c r="FNH40" s="2"/>
      <c r="FNI40" s="2"/>
      <c r="FNJ40" s="2"/>
      <c r="FNK40" s="2"/>
      <c r="FNL40" s="2"/>
      <c r="FNM40" s="2"/>
      <c r="FNN40" s="2"/>
      <c r="FNO40" s="2"/>
      <c r="FNP40" s="2"/>
      <c r="FNQ40" s="2"/>
      <c r="FNR40" s="2"/>
      <c r="FNS40" s="2"/>
      <c r="FNT40" s="2"/>
      <c r="FNU40" s="2"/>
      <c r="FNV40" s="2"/>
      <c r="FNW40" s="2"/>
      <c r="FNX40" s="2"/>
      <c r="FNY40" s="2"/>
      <c r="FNZ40" s="2"/>
      <c r="FOA40" s="2"/>
      <c r="FOB40" s="2"/>
      <c r="FOC40" s="2"/>
      <c r="FOD40" s="2"/>
      <c r="FOE40" s="2"/>
      <c r="FOF40" s="2"/>
      <c r="FOG40" s="2"/>
      <c r="FOH40" s="2"/>
      <c r="FOI40" s="2"/>
      <c r="FOJ40" s="2"/>
      <c r="FOK40" s="2"/>
      <c r="FOL40" s="2"/>
      <c r="FOM40" s="2"/>
      <c r="FON40" s="2"/>
      <c r="FOO40" s="2"/>
      <c r="FOP40" s="2"/>
      <c r="FOQ40" s="2"/>
      <c r="FOR40" s="2"/>
      <c r="FOS40" s="2"/>
      <c r="FOT40" s="2"/>
      <c r="FOU40" s="2"/>
      <c r="FOV40" s="2"/>
      <c r="FOW40" s="2"/>
      <c r="FOX40" s="2"/>
      <c r="FOY40" s="2"/>
      <c r="FOZ40" s="2"/>
      <c r="FPA40" s="2"/>
      <c r="FPB40" s="2"/>
      <c r="FPC40" s="2"/>
      <c r="FPD40" s="2"/>
      <c r="FPE40" s="2"/>
      <c r="FPF40" s="2"/>
      <c r="FPG40" s="2"/>
      <c r="FPH40" s="2"/>
      <c r="FPI40" s="2"/>
      <c r="FPJ40" s="2"/>
      <c r="FPK40" s="2"/>
      <c r="FPL40" s="2"/>
      <c r="FPM40" s="2"/>
      <c r="FPN40" s="2"/>
      <c r="FPO40" s="2"/>
      <c r="FPP40" s="2"/>
      <c r="FPQ40" s="2"/>
      <c r="FPR40" s="2"/>
      <c r="FPS40" s="2"/>
      <c r="FPT40" s="2"/>
      <c r="FPU40" s="2"/>
      <c r="FPV40" s="2"/>
      <c r="FPW40" s="2"/>
      <c r="FPX40" s="2"/>
      <c r="FPY40" s="2"/>
      <c r="FPZ40" s="2"/>
      <c r="FQA40" s="2"/>
      <c r="FQB40" s="2"/>
      <c r="FQC40" s="2"/>
      <c r="FQD40" s="2"/>
      <c r="FQE40" s="2"/>
      <c r="FQF40" s="2"/>
      <c r="FQG40" s="2"/>
      <c r="FQH40" s="2"/>
      <c r="FQI40" s="2"/>
      <c r="FQJ40" s="2"/>
      <c r="FQK40" s="2"/>
      <c r="FQL40" s="2"/>
      <c r="FQM40" s="2"/>
      <c r="FQN40" s="2"/>
      <c r="FQO40" s="2"/>
      <c r="FQP40" s="2"/>
      <c r="FQQ40" s="2"/>
      <c r="FQR40" s="2"/>
      <c r="FQS40" s="2"/>
      <c r="FQT40" s="2"/>
      <c r="FQU40" s="2"/>
      <c r="FQV40" s="2"/>
      <c r="FQW40" s="2"/>
      <c r="FQX40" s="2"/>
      <c r="FQY40" s="2"/>
      <c r="FQZ40" s="2"/>
      <c r="FRA40" s="2"/>
      <c r="FRB40" s="2"/>
      <c r="FRC40" s="2"/>
      <c r="FRD40" s="2"/>
      <c r="FRE40" s="2"/>
      <c r="FRF40" s="2"/>
      <c r="FRG40" s="2"/>
      <c r="FRH40" s="2"/>
      <c r="FRI40" s="2"/>
      <c r="FRJ40" s="2"/>
      <c r="FRK40" s="2"/>
      <c r="FRL40" s="2"/>
      <c r="FRM40" s="2"/>
      <c r="FRN40" s="2"/>
      <c r="FRO40" s="2"/>
      <c r="FRP40" s="2"/>
      <c r="FRQ40" s="2"/>
      <c r="FRR40" s="2"/>
      <c r="FRS40" s="2"/>
      <c r="FRT40" s="2"/>
      <c r="FRU40" s="2"/>
      <c r="FRV40" s="2"/>
      <c r="FRW40" s="2"/>
      <c r="FRX40" s="2"/>
      <c r="FRY40" s="2"/>
      <c r="FRZ40" s="2"/>
      <c r="FSA40" s="2"/>
      <c r="FSB40" s="2"/>
      <c r="FSC40" s="2"/>
      <c r="FSD40" s="2"/>
      <c r="FSE40" s="2"/>
      <c r="FSF40" s="2"/>
      <c r="FSG40" s="2"/>
      <c r="FSH40" s="2"/>
      <c r="FSI40" s="2"/>
      <c r="FSJ40" s="2"/>
      <c r="FSK40" s="2"/>
      <c r="FSL40" s="2"/>
      <c r="FSM40" s="2"/>
      <c r="FSN40" s="2"/>
      <c r="FSO40" s="2"/>
      <c r="FSP40" s="2"/>
      <c r="FSQ40" s="2"/>
      <c r="FSR40" s="2"/>
      <c r="FSS40" s="2"/>
      <c r="FST40" s="2"/>
      <c r="FSU40" s="2"/>
      <c r="FSV40" s="2"/>
      <c r="FSW40" s="2"/>
      <c r="FSX40" s="2"/>
      <c r="FSY40" s="2"/>
      <c r="FSZ40" s="2"/>
      <c r="FTA40" s="2"/>
      <c r="FTB40" s="2"/>
      <c r="FTC40" s="2"/>
      <c r="FTD40" s="2"/>
      <c r="FTE40" s="2"/>
      <c r="FTF40" s="2"/>
      <c r="FTG40" s="2"/>
      <c r="FTH40" s="2"/>
      <c r="FTI40" s="2"/>
      <c r="FTJ40" s="2"/>
      <c r="FTK40" s="2"/>
      <c r="FTL40" s="2"/>
      <c r="FTM40" s="2"/>
      <c r="FTN40" s="2"/>
      <c r="FTO40" s="2"/>
      <c r="FTP40" s="2"/>
      <c r="FTQ40" s="2"/>
      <c r="FTR40" s="2"/>
      <c r="FTS40" s="2"/>
      <c r="FTT40" s="2"/>
      <c r="FTU40" s="2"/>
      <c r="FTV40" s="2"/>
      <c r="FTW40" s="2"/>
      <c r="FTX40" s="2"/>
      <c r="FTY40" s="2"/>
      <c r="FTZ40" s="2"/>
      <c r="FUA40" s="2"/>
      <c r="FUB40" s="2"/>
      <c r="FUC40" s="2"/>
      <c r="FUD40" s="2"/>
      <c r="FUE40" s="2"/>
      <c r="FUF40" s="2"/>
      <c r="FUG40" s="2"/>
      <c r="FUH40" s="2"/>
      <c r="FUI40" s="2"/>
      <c r="FUJ40" s="2"/>
      <c r="FUK40" s="2"/>
      <c r="FUL40" s="2"/>
      <c r="FUM40" s="2"/>
      <c r="FUN40" s="2"/>
      <c r="FUO40" s="2"/>
      <c r="FUP40" s="2"/>
      <c r="FUQ40" s="2"/>
      <c r="FUR40" s="2"/>
      <c r="FUS40" s="2"/>
      <c r="FUT40" s="2"/>
      <c r="FUU40" s="2"/>
      <c r="FUV40" s="2"/>
      <c r="FUW40" s="2"/>
      <c r="FUX40" s="2"/>
      <c r="FUY40" s="2"/>
      <c r="FUZ40" s="2"/>
      <c r="FVA40" s="2"/>
      <c r="FVB40" s="2"/>
      <c r="FVC40" s="2"/>
      <c r="FVD40" s="2"/>
      <c r="FVE40" s="2"/>
      <c r="FVF40" s="2"/>
      <c r="FVG40" s="2"/>
      <c r="FVH40" s="2"/>
      <c r="FVI40" s="2"/>
      <c r="FVJ40" s="2"/>
      <c r="FVK40" s="2"/>
      <c r="FVL40" s="2"/>
      <c r="FVM40" s="2"/>
      <c r="FVN40" s="2"/>
      <c r="FVO40" s="2"/>
      <c r="FVP40" s="2"/>
      <c r="FVQ40" s="2"/>
      <c r="FVR40" s="2"/>
      <c r="FVS40" s="2"/>
      <c r="FVT40" s="2"/>
      <c r="FVU40" s="2"/>
      <c r="FVV40" s="2"/>
      <c r="FVW40" s="2"/>
      <c r="FVX40" s="2"/>
      <c r="FVY40" s="2"/>
      <c r="FVZ40" s="2"/>
      <c r="FWA40" s="2"/>
      <c r="FWB40" s="2"/>
      <c r="FWC40" s="2"/>
      <c r="FWD40" s="2"/>
      <c r="FWE40" s="2"/>
      <c r="FWF40" s="2"/>
      <c r="FWG40" s="2"/>
      <c r="FWH40" s="2"/>
      <c r="FWI40" s="2"/>
      <c r="FWJ40" s="2"/>
      <c r="FWK40" s="2"/>
      <c r="FWL40" s="2"/>
      <c r="FWM40" s="2"/>
      <c r="FWN40" s="2"/>
      <c r="FWO40" s="2"/>
      <c r="FWP40" s="2"/>
      <c r="FWQ40" s="2"/>
      <c r="FWR40" s="2"/>
      <c r="FWS40" s="2"/>
      <c r="FWT40" s="2"/>
      <c r="FWU40" s="2"/>
      <c r="FWV40" s="2"/>
      <c r="FWW40" s="2"/>
      <c r="FWX40" s="2"/>
      <c r="FWY40" s="2"/>
      <c r="FWZ40" s="2"/>
      <c r="FXA40" s="2"/>
      <c r="FXB40" s="2"/>
      <c r="FXC40" s="2"/>
      <c r="FXD40" s="2"/>
      <c r="FXE40" s="2"/>
      <c r="FXF40" s="2"/>
      <c r="FXG40" s="2"/>
      <c r="FXH40" s="2"/>
      <c r="FXI40" s="2"/>
      <c r="FXJ40" s="2"/>
      <c r="FXK40" s="2"/>
      <c r="FXL40" s="2"/>
      <c r="FXM40" s="2"/>
      <c r="FXN40" s="2"/>
      <c r="FXO40" s="2"/>
      <c r="FXP40" s="2"/>
      <c r="FXQ40" s="2"/>
      <c r="FXR40" s="2"/>
      <c r="FXS40" s="2"/>
      <c r="FXT40" s="2"/>
      <c r="FXU40" s="2"/>
      <c r="FXV40" s="2"/>
      <c r="FXW40" s="2"/>
      <c r="FXX40" s="2"/>
      <c r="FXY40" s="2"/>
      <c r="FXZ40" s="2"/>
      <c r="FYA40" s="2"/>
      <c r="FYB40" s="2"/>
      <c r="FYC40" s="2"/>
      <c r="FYD40" s="2"/>
      <c r="FYE40" s="2"/>
      <c r="FYF40" s="2"/>
      <c r="FYG40" s="2"/>
      <c r="FYH40" s="2"/>
      <c r="FYI40" s="2"/>
      <c r="FYJ40" s="2"/>
      <c r="FYK40" s="2"/>
      <c r="FYL40" s="2"/>
      <c r="FYM40" s="2"/>
      <c r="FYN40" s="2"/>
      <c r="FYO40" s="2"/>
      <c r="FYP40" s="2"/>
      <c r="FYQ40" s="2"/>
      <c r="FYR40" s="2"/>
      <c r="FYS40" s="2"/>
      <c r="FYT40" s="2"/>
      <c r="FYU40" s="2"/>
      <c r="FYV40" s="2"/>
      <c r="FYW40" s="2"/>
      <c r="FYX40" s="2"/>
      <c r="FYY40" s="2"/>
      <c r="FYZ40" s="2"/>
      <c r="FZA40" s="2"/>
      <c r="FZB40" s="2"/>
      <c r="FZC40" s="2"/>
      <c r="FZD40" s="2"/>
      <c r="FZE40" s="2"/>
      <c r="FZF40" s="2"/>
      <c r="FZG40" s="2"/>
      <c r="FZH40" s="2"/>
      <c r="FZI40" s="2"/>
      <c r="FZJ40" s="2"/>
      <c r="FZK40" s="2"/>
      <c r="FZL40" s="2"/>
      <c r="FZM40" s="2"/>
      <c r="FZN40" s="2"/>
      <c r="FZO40" s="2"/>
      <c r="FZP40" s="2"/>
      <c r="FZQ40" s="2"/>
      <c r="FZR40" s="2"/>
      <c r="FZS40" s="2"/>
      <c r="FZT40" s="2"/>
      <c r="FZU40" s="2"/>
      <c r="FZV40" s="2"/>
      <c r="FZW40" s="2"/>
      <c r="FZX40" s="2"/>
      <c r="FZY40" s="2"/>
      <c r="FZZ40" s="2"/>
      <c r="GAA40" s="2"/>
      <c r="GAB40" s="2"/>
      <c r="GAC40" s="2"/>
      <c r="GAD40" s="2"/>
      <c r="GAE40" s="2"/>
      <c r="GAF40" s="2"/>
      <c r="GAG40" s="2"/>
      <c r="GAH40" s="2"/>
      <c r="GAI40" s="2"/>
      <c r="GAJ40" s="2"/>
      <c r="GAK40" s="2"/>
      <c r="GAL40" s="2"/>
      <c r="GAM40" s="2"/>
      <c r="GAN40" s="2"/>
      <c r="GAO40" s="2"/>
      <c r="GAP40" s="2"/>
      <c r="GAQ40" s="2"/>
      <c r="GAR40" s="2"/>
      <c r="GAS40" s="2"/>
      <c r="GAT40" s="2"/>
      <c r="GAU40" s="2"/>
      <c r="GAV40" s="2"/>
      <c r="GAW40" s="2"/>
      <c r="GAX40" s="2"/>
      <c r="GAY40" s="2"/>
      <c r="GAZ40" s="2"/>
      <c r="GBA40" s="2"/>
      <c r="GBB40" s="2"/>
      <c r="GBC40" s="2"/>
      <c r="GBD40" s="2"/>
      <c r="GBE40" s="2"/>
      <c r="GBF40" s="2"/>
      <c r="GBG40" s="2"/>
      <c r="GBH40" s="2"/>
      <c r="GBI40" s="2"/>
      <c r="GBJ40" s="2"/>
      <c r="GBK40" s="2"/>
      <c r="GBL40" s="2"/>
      <c r="GBM40" s="2"/>
      <c r="GBN40" s="2"/>
      <c r="GBO40" s="2"/>
      <c r="GBP40" s="2"/>
      <c r="GBQ40" s="2"/>
      <c r="GBR40" s="2"/>
      <c r="GBS40" s="2"/>
      <c r="GBT40" s="2"/>
      <c r="GBU40" s="2"/>
      <c r="GBV40" s="2"/>
      <c r="GBW40" s="2"/>
      <c r="GBX40" s="2"/>
      <c r="GBY40" s="2"/>
      <c r="GBZ40" s="2"/>
      <c r="GCA40" s="2"/>
      <c r="GCB40" s="2"/>
      <c r="GCC40" s="2"/>
      <c r="GCD40" s="2"/>
      <c r="GCE40" s="2"/>
      <c r="GCF40" s="2"/>
      <c r="GCG40" s="2"/>
      <c r="GCH40" s="2"/>
      <c r="GCI40" s="2"/>
      <c r="GCJ40" s="2"/>
      <c r="GCK40" s="2"/>
      <c r="GCL40" s="2"/>
      <c r="GCM40" s="2"/>
      <c r="GCN40" s="2"/>
      <c r="GCO40" s="2"/>
      <c r="GCP40" s="2"/>
      <c r="GCQ40" s="2"/>
      <c r="GCR40" s="2"/>
      <c r="GCS40" s="2"/>
      <c r="GCT40" s="2"/>
      <c r="GCU40" s="2"/>
      <c r="GCV40" s="2"/>
      <c r="GCW40" s="2"/>
      <c r="GCX40" s="2"/>
      <c r="GCY40" s="2"/>
      <c r="GCZ40" s="2"/>
      <c r="GDA40" s="2"/>
      <c r="GDB40" s="2"/>
      <c r="GDC40" s="2"/>
      <c r="GDD40" s="2"/>
      <c r="GDE40" s="2"/>
      <c r="GDF40" s="2"/>
      <c r="GDG40" s="2"/>
      <c r="GDH40" s="2"/>
      <c r="GDI40" s="2"/>
      <c r="GDJ40" s="2"/>
      <c r="GDK40" s="2"/>
      <c r="GDL40" s="2"/>
      <c r="GDM40" s="2"/>
      <c r="GDN40" s="2"/>
      <c r="GDO40" s="2"/>
      <c r="GDP40" s="2"/>
      <c r="GDQ40" s="2"/>
      <c r="GDR40" s="2"/>
      <c r="GDS40" s="2"/>
      <c r="GDT40" s="2"/>
      <c r="GDU40" s="2"/>
      <c r="GDV40" s="2"/>
      <c r="GDW40" s="2"/>
      <c r="GDX40" s="2"/>
      <c r="GDY40" s="2"/>
      <c r="GDZ40" s="2"/>
      <c r="GEA40" s="2"/>
      <c r="GEB40" s="2"/>
      <c r="GEC40" s="2"/>
      <c r="GED40" s="2"/>
      <c r="GEE40" s="2"/>
      <c r="GEF40" s="2"/>
      <c r="GEG40" s="2"/>
      <c r="GEH40" s="2"/>
      <c r="GEI40" s="2"/>
      <c r="GEJ40" s="2"/>
      <c r="GEK40" s="2"/>
      <c r="GEL40" s="2"/>
      <c r="GEM40" s="2"/>
      <c r="GEN40" s="2"/>
      <c r="GEO40" s="2"/>
      <c r="GEP40" s="2"/>
      <c r="GEQ40" s="2"/>
      <c r="GER40" s="2"/>
      <c r="GES40" s="2"/>
      <c r="GET40" s="2"/>
      <c r="GEU40" s="2"/>
      <c r="GEV40" s="2"/>
      <c r="GEW40" s="2"/>
      <c r="GEX40" s="2"/>
      <c r="GEY40" s="2"/>
      <c r="GEZ40" s="2"/>
      <c r="GFA40" s="2"/>
      <c r="GFB40" s="2"/>
      <c r="GFC40" s="2"/>
      <c r="GFD40" s="2"/>
      <c r="GFE40" s="2"/>
      <c r="GFF40" s="2"/>
      <c r="GFG40" s="2"/>
      <c r="GFH40" s="2"/>
      <c r="GFI40" s="2"/>
      <c r="GFJ40" s="2"/>
      <c r="GFK40" s="2"/>
      <c r="GFL40" s="2"/>
      <c r="GFM40" s="2"/>
      <c r="GFN40" s="2"/>
      <c r="GFO40" s="2"/>
      <c r="GFP40" s="2"/>
      <c r="GFQ40" s="2"/>
      <c r="GFR40" s="2"/>
      <c r="GFS40" s="2"/>
      <c r="GFT40" s="2"/>
      <c r="GFU40" s="2"/>
      <c r="GFV40" s="2"/>
      <c r="GFW40" s="2"/>
      <c r="GFX40" s="2"/>
      <c r="GFY40" s="2"/>
      <c r="GFZ40" s="2"/>
      <c r="GGA40" s="2"/>
      <c r="GGB40" s="2"/>
      <c r="GGC40" s="2"/>
      <c r="GGD40" s="2"/>
      <c r="GGE40" s="2"/>
      <c r="GGF40" s="2"/>
      <c r="GGG40" s="2"/>
      <c r="GGH40" s="2"/>
      <c r="GGI40" s="2"/>
      <c r="GGJ40" s="2"/>
      <c r="GGK40" s="2"/>
      <c r="GGL40" s="2"/>
      <c r="GGM40" s="2"/>
      <c r="GGN40" s="2"/>
      <c r="GGO40" s="2"/>
      <c r="GGP40" s="2"/>
      <c r="GGQ40" s="2"/>
      <c r="GGR40" s="2"/>
      <c r="GGS40" s="2"/>
      <c r="GGT40" s="2"/>
      <c r="GGU40" s="2"/>
      <c r="GGV40" s="2"/>
      <c r="GGW40" s="2"/>
      <c r="GGX40" s="2"/>
      <c r="GGY40" s="2"/>
      <c r="GGZ40" s="2"/>
      <c r="GHA40" s="2"/>
      <c r="GHB40" s="2"/>
      <c r="GHC40" s="2"/>
      <c r="GHD40" s="2"/>
      <c r="GHE40" s="2"/>
      <c r="GHF40" s="2"/>
      <c r="GHG40" s="2"/>
      <c r="GHH40" s="2"/>
      <c r="GHI40" s="2"/>
      <c r="GHJ40" s="2"/>
      <c r="GHK40" s="2"/>
      <c r="GHL40" s="2"/>
      <c r="GHM40" s="2"/>
      <c r="GHN40" s="2"/>
      <c r="GHO40" s="2"/>
      <c r="GHP40" s="2"/>
      <c r="GHQ40" s="2"/>
      <c r="GHR40" s="2"/>
      <c r="GHS40" s="2"/>
      <c r="GHT40" s="2"/>
      <c r="GHU40" s="2"/>
      <c r="GHV40" s="2"/>
      <c r="GHW40" s="2"/>
      <c r="GHX40" s="2"/>
      <c r="GHY40" s="2"/>
      <c r="GHZ40" s="2"/>
      <c r="GIA40" s="2"/>
      <c r="GIB40" s="2"/>
      <c r="GIC40" s="2"/>
      <c r="GID40" s="2"/>
      <c r="GIE40" s="2"/>
      <c r="GIF40" s="2"/>
      <c r="GIG40" s="2"/>
      <c r="GIH40" s="2"/>
      <c r="GII40" s="2"/>
      <c r="GIJ40" s="2"/>
      <c r="GIK40" s="2"/>
      <c r="GIL40" s="2"/>
      <c r="GIM40" s="2"/>
      <c r="GIN40" s="2"/>
      <c r="GIO40" s="2"/>
      <c r="GIP40" s="2"/>
      <c r="GIQ40" s="2"/>
      <c r="GIR40" s="2"/>
      <c r="GIS40" s="2"/>
      <c r="GIT40" s="2"/>
      <c r="GIU40" s="2"/>
      <c r="GIV40" s="2"/>
      <c r="GIW40" s="2"/>
      <c r="GIX40" s="2"/>
      <c r="GIY40" s="2"/>
      <c r="GIZ40" s="2"/>
      <c r="GJA40" s="2"/>
      <c r="GJB40" s="2"/>
      <c r="GJC40" s="2"/>
      <c r="GJD40" s="2"/>
      <c r="GJE40" s="2"/>
      <c r="GJF40" s="2"/>
      <c r="GJG40" s="2"/>
      <c r="GJH40" s="2"/>
      <c r="GJI40" s="2"/>
      <c r="GJJ40" s="2"/>
      <c r="GJK40" s="2"/>
      <c r="GJL40" s="2"/>
      <c r="GJM40" s="2"/>
      <c r="GJN40" s="2"/>
      <c r="GJO40" s="2"/>
      <c r="GJP40" s="2"/>
      <c r="GJQ40" s="2"/>
      <c r="GJR40" s="2"/>
      <c r="GJS40" s="2"/>
      <c r="GJT40" s="2"/>
      <c r="GJU40" s="2"/>
      <c r="GJV40" s="2"/>
      <c r="GJW40" s="2"/>
      <c r="GJX40" s="2"/>
      <c r="GJY40" s="2"/>
      <c r="GJZ40" s="2"/>
      <c r="GKA40" s="2"/>
      <c r="GKB40" s="2"/>
      <c r="GKC40" s="2"/>
      <c r="GKD40" s="2"/>
      <c r="GKE40" s="2"/>
      <c r="GKF40" s="2"/>
      <c r="GKG40" s="2"/>
      <c r="GKH40" s="2"/>
      <c r="GKI40" s="2"/>
      <c r="GKJ40" s="2"/>
      <c r="GKK40" s="2"/>
      <c r="GKL40" s="2"/>
      <c r="GKM40" s="2"/>
      <c r="GKN40" s="2"/>
      <c r="GKO40" s="2"/>
      <c r="GKP40" s="2"/>
      <c r="GKQ40" s="2"/>
      <c r="GKR40" s="2"/>
      <c r="GKS40" s="2"/>
      <c r="GKT40" s="2"/>
      <c r="GKU40" s="2"/>
      <c r="GKV40" s="2"/>
      <c r="GKW40" s="2"/>
      <c r="GKX40" s="2"/>
      <c r="GKY40" s="2"/>
      <c r="GKZ40" s="2"/>
      <c r="GLA40" s="2"/>
      <c r="GLB40" s="2"/>
      <c r="GLC40" s="2"/>
      <c r="GLD40" s="2"/>
      <c r="GLE40" s="2"/>
      <c r="GLF40" s="2"/>
      <c r="GLG40" s="2"/>
      <c r="GLH40" s="2"/>
      <c r="GLI40" s="2"/>
      <c r="GLJ40" s="2"/>
      <c r="GLK40" s="2"/>
      <c r="GLL40" s="2"/>
      <c r="GLM40" s="2"/>
      <c r="GLN40" s="2"/>
      <c r="GLO40" s="2"/>
      <c r="GLP40" s="2"/>
      <c r="GLQ40" s="2"/>
      <c r="GLR40" s="2"/>
      <c r="GLS40" s="2"/>
      <c r="GLT40" s="2"/>
      <c r="GLU40" s="2"/>
      <c r="GLV40" s="2"/>
      <c r="GLW40" s="2"/>
      <c r="GLX40" s="2"/>
      <c r="GLY40" s="2"/>
      <c r="GLZ40" s="2"/>
      <c r="GMA40" s="2"/>
      <c r="GMB40" s="2"/>
      <c r="GMC40" s="2"/>
      <c r="GMD40" s="2"/>
      <c r="GME40" s="2"/>
      <c r="GMF40" s="2"/>
      <c r="GMG40" s="2"/>
      <c r="GMH40" s="2"/>
      <c r="GMI40" s="2"/>
      <c r="GMJ40" s="2"/>
      <c r="GMK40" s="2"/>
      <c r="GML40" s="2"/>
      <c r="GMM40" s="2"/>
      <c r="GMN40" s="2"/>
      <c r="GMO40" s="2"/>
      <c r="GMP40" s="2"/>
      <c r="GMQ40" s="2"/>
      <c r="GMR40" s="2"/>
      <c r="GMS40" s="2"/>
      <c r="GMT40" s="2"/>
      <c r="GMU40" s="2"/>
      <c r="GMV40" s="2"/>
      <c r="GMW40" s="2"/>
      <c r="GMX40" s="2"/>
      <c r="GMY40" s="2"/>
      <c r="GMZ40" s="2"/>
      <c r="GNA40" s="2"/>
      <c r="GNB40" s="2"/>
      <c r="GNC40" s="2"/>
      <c r="GND40" s="2"/>
      <c r="GNE40" s="2"/>
      <c r="GNF40" s="2"/>
      <c r="GNG40" s="2"/>
      <c r="GNH40" s="2"/>
      <c r="GNI40" s="2"/>
      <c r="GNJ40" s="2"/>
      <c r="GNK40" s="2"/>
      <c r="GNL40" s="2"/>
      <c r="GNM40" s="2"/>
      <c r="GNN40" s="2"/>
      <c r="GNO40" s="2"/>
      <c r="GNP40" s="2"/>
      <c r="GNQ40" s="2"/>
      <c r="GNR40" s="2"/>
      <c r="GNS40" s="2"/>
      <c r="GNT40" s="2"/>
      <c r="GNU40" s="2"/>
      <c r="GNV40" s="2"/>
      <c r="GNW40" s="2"/>
      <c r="GNX40" s="2"/>
      <c r="GNY40" s="2"/>
      <c r="GNZ40" s="2"/>
      <c r="GOA40" s="2"/>
      <c r="GOB40" s="2"/>
      <c r="GOC40" s="2"/>
      <c r="GOD40" s="2"/>
      <c r="GOE40" s="2"/>
      <c r="GOF40" s="2"/>
      <c r="GOG40" s="2"/>
      <c r="GOH40" s="2"/>
      <c r="GOI40" s="2"/>
      <c r="GOJ40" s="2"/>
      <c r="GOK40" s="2"/>
      <c r="GOL40" s="2"/>
      <c r="GOM40" s="2"/>
      <c r="GON40" s="2"/>
      <c r="GOO40" s="2"/>
      <c r="GOP40" s="2"/>
      <c r="GOQ40" s="2"/>
      <c r="GOR40" s="2"/>
      <c r="GOS40" s="2"/>
      <c r="GOT40" s="2"/>
      <c r="GOU40" s="2"/>
      <c r="GOV40" s="2"/>
      <c r="GOW40" s="2"/>
      <c r="GOX40" s="2"/>
      <c r="GOY40" s="2"/>
      <c r="GOZ40" s="2"/>
      <c r="GPA40" s="2"/>
      <c r="GPB40" s="2"/>
      <c r="GPC40" s="2"/>
      <c r="GPD40" s="2"/>
      <c r="GPE40" s="2"/>
      <c r="GPF40" s="2"/>
      <c r="GPG40" s="2"/>
      <c r="GPH40" s="2"/>
      <c r="GPI40" s="2"/>
      <c r="GPJ40" s="2"/>
      <c r="GPK40" s="2"/>
      <c r="GPL40" s="2"/>
      <c r="GPM40" s="2"/>
      <c r="GPN40" s="2"/>
      <c r="GPO40" s="2"/>
      <c r="GPP40" s="2"/>
      <c r="GPQ40" s="2"/>
      <c r="GPR40" s="2"/>
      <c r="GPS40" s="2"/>
      <c r="GPT40" s="2"/>
      <c r="GPU40" s="2"/>
      <c r="GPV40" s="2"/>
      <c r="GPW40" s="2"/>
      <c r="GPX40" s="2"/>
      <c r="GPY40" s="2"/>
      <c r="GPZ40" s="2"/>
      <c r="GQA40" s="2"/>
      <c r="GQB40" s="2"/>
      <c r="GQC40" s="2"/>
      <c r="GQD40" s="2"/>
      <c r="GQE40" s="2"/>
      <c r="GQF40" s="2"/>
      <c r="GQG40" s="2"/>
      <c r="GQH40" s="2"/>
      <c r="GQI40" s="2"/>
      <c r="GQJ40" s="2"/>
      <c r="GQK40" s="2"/>
      <c r="GQL40" s="2"/>
      <c r="GQM40" s="2"/>
      <c r="GQN40" s="2"/>
      <c r="GQO40" s="2"/>
      <c r="GQP40" s="2"/>
      <c r="GQQ40" s="2"/>
      <c r="GQR40" s="2"/>
      <c r="GQS40" s="2"/>
      <c r="GQT40" s="2"/>
      <c r="GQU40" s="2"/>
      <c r="GQV40" s="2"/>
      <c r="GQW40" s="2"/>
      <c r="GQX40" s="2"/>
      <c r="GQY40" s="2"/>
      <c r="GQZ40" s="2"/>
      <c r="GRA40" s="2"/>
      <c r="GRB40" s="2"/>
      <c r="GRC40" s="2"/>
      <c r="GRD40" s="2"/>
      <c r="GRE40" s="2"/>
      <c r="GRF40" s="2"/>
      <c r="GRG40" s="2"/>
      <c r="GRH40" s="2"/>
      <c r="GRI40" s="2"/>
      <c r="GRJ40" s="2"/>
      <c r="GRK40" s="2"/>
      <c r="GRL40" s="2"/>
      <c r="GRM40" s="2"/>
      <c r="GRN40" s="2"/>
      <c r="GRO40" s="2"/>
      <c r="GRP40" s="2"/>
      <c r="GRQ40" s="2"/>
      <c r="GRR40" s="2"/>
      <c r="GRS40" s="2"/>
      <c r="GRT40" s="2"/>
      <c r="GRU40" s="2"/>
      <c r="GRV40" s="2"/>
      <c r="GRW40" s="2"/>
      <c r="GRX40" s="2"/>
      <c r="GRY40" s="2"/>
      <c r="GRZ40" s="2"/>
      <c r="GSA40" s="2"/>
      <c r="GSB40" s="2"/>
      <c r="GSC40" s="2"/>
      <c r="GSD40" s="2"/>
      <c r="GSE40" s="2"/>
      <c r="GSF40" s="2"/>
      <c r="GSG40" s="2"/>
      <c r="GSH40" s="2"/>
      <c r="GSI40" s="2"/>
      <c r="GSJ40" s="2"/>
      <c r="GSK40" s="2"/>
      <c r="GSL40" s="2"/>
      <c r="GSM40" s="2"/>
      <c r="GSN40" s="2"/>
      <c r="GSO40" s="2"/>
      <c r="GSP40" s="2"/>
      <c r="GSQ40" s="2"/>
      <c r="GSR40" s="2"/>
      <c r="GSS40" s="2"/>
      <c r="GST40" s="2"/>
      <c r="GSU40" s="2"/>
      <c r="GSV40" s="2"/>
      <c r="GSW40" s="2"/>
      <c r="GSX40" s="2"/>
      <c r="GSY40" s="2"/>
      <c r="GSZ40" s="2"/>
      <c r="GTA40" s="2"/>
      <c r="GTB40" s="2"/>
      <c r="GTC40" s="2"/>
      <c r="GTD40" s="2"/>
      <c r="GTE40" s="2"/>
      <c r="GTF40" s="2"/>
      <c r="GTG40" s="2"/>
      <c r="GTH40" s="2"/>
      <c r="GTI40" s="2"/>
      <c r="GTJ40" s="2"/>
      <c r="GTK40" s="2"/>
      <c r="GTL40" s="2"/>
      <c r="GTM40" s="2"/>
      <c r="GTN40" s="2"/>
      <c r="GTO40" s="2"/>
      <c r="GTP40" s="2"/>
      <c r="GTQ40" s="2"/>
      <c r="GTR40" s="2"/>
      <c r="GTS40" s="2"/>
      <c r="GTT40" s="2"/>
      <c r="GTU40" s="2"/>
      <c r="GTV40" s="2"/>
      <c r="GTW40" s="2"/>
      <c r="GTX40" s="2"/>
      <c r="GTY40" s="2"/>
      <c r="GTZ40" s="2"/>
      <c r="GUA40" s="2"/>
      <c r="GUB40" s="2"/>
      <c r="GUC40" s="2"/>
      <c r="GUD40" s="2"/>
      <c r="GUE40" s="2"/>
      <c r="GUF40" s="2"/>
      <c r="GUG40" s="2"/>
      <c r="GUH40" s="2"/>
      <c r="GUI40" s="2"/>
      <c r="GUJ40" s="2"/>
      <c r="GUK40" s="2"/>
      <c r="GUL40" s="2"/>
      <c r="GUM40" s="2"/>
      <c r="GUN40" s="2"/>
      <c r="GUO40" s="2"/>
      <c r="GUP40" s="2"/>
      <c r="GUQ40" s="2"/>
      <c r="GUR40" s="2"/>
      <c r="GUS40" s="2"/>
      <c r="GUT40" s="2"/>
      <c r="GUU40" s="2"/>
      <c r="GUV40" s="2"/>
      <c r="GUW40" s="2"/>
      <c r="GUX40" s="2"/>
      <c r="GUY40" s="2"/>
      <c r="GUZ40" s="2"/>
      <c r="GVA40" s="2"/>
      <c r="GVB40" s="2"/>
      <c r="GVC40" s="2"/>
      <c r="GVD40" s="2"/>
      <c r="GVE40" s="2"/>
      <c r="GVF40" s="2"/>
      <c r="GVG40" s="2"/>
      <c r="GVH40" s="2"/>
      <c r="GVI40" s="2"/>
      <c r="GVJ40" s="2"/>
      <c r="GVK40" s="2"/>
      <c r="GVL40" s="2"/>
      <c r="GVM40" s="2"/>
      <c r="GVN40" s="2"/>
      <c r="GVO40" s="2"/>
      <c r="GVP40" s="2"/>
      <c r="GVQ40" s="2"/>
      <c r="GVR40" s="2"/>
      <c r="GVS40" s="2"/>
      <c r="GVT40" s="2"/>
      <c r="GVU40" s="2"/>
      <c r="GVV40" s="2"/>
      <c r="GVW40" s="2"/>
      <c r="GVX40" s="2"/>
      <c r="GVY40" s="2"/>
      <c r="GVZ40" s="2"/>
      <c r="GWA40" s="2"/>
      <c r="GWB40" s="2"/>
      <c r="GWC40" s="2"/>
      <c r="GWD40" s="2"/>
      <c r="GWE40" s="2"/>
      <c r="GWF40" s="2"/>
      <c r="GWG40" s="2"/>
      <c r="GWH40" s="2"/>
      <c r="GWI40" s="2"/>
      <c r="GWJ40" s="2"/>
      <c r="GWK40" s="2"/>
      <c r="GWL40" s="2"/>
      <c r="GWM40" s="2"/>
      <c r="GWN40" s="2"/>
      <c r="GWO40" s="2"/>
      <c r="GWP40" s="2"/>
      <c r="GWQ40" s="2"/>
      <c r="GWR40" s="2"/>
      <c r="GWS40" s="2"/>
      <c r="GWT40" s="2"/>
      <c r="GWU40" s="2"/>
      <c r="GWV40" s="2"/>
      <c r="GWW40" s="2"/>
      <c r="GWX40" s="2"/>
      <c r="GWY40" s="2"/>
      <c r="GWZ40" s="2"/>
      <c r="GXA40" s="2"/>
      <c r="GXB40" s="2"/>
      <c r="GXC40" s="2"/>
      <c r="GXD40" s="2"/>
      <c r="GXE40" s="2"/>
      <c r="GXF40" s="2"/>
      <c r="GXG40" s="2"/>
      <c r="GXH40" s="2"/>
      <c r="GXI40" s="2"/>
      <c r="GXJ40" s="2"/>
      <c r="GXK40" s="2"/>
      <c r="GXL40" s="2"/>
      <c r="GXM40" s="2"/>
      <c r="GXN40" s="2"/>
      <c r="GXO40" s="2"/>
      <c r="GXP40" s="2"/>
      <c r="GXQ40" s="2"/>
      <c r="GXR40" s="2"/>
      <c r="GXS40" s="2"/>
      <c r="GXT40" s="2"/>
      <c r="GXU40" s="2"/>
      <c r="GXV40" s="2"/>
      <c r="GXW40" s="2"/>
      <c r="GXX40" s="2"/>
      <c r="GXY40" s="2"/>
      <c r="GXZ40" s="2"/>
      <c r="GYA40" s="2"/>
      <c r="GYB40" s="2"/>
      <c r="GYC40" s="2"/>
      <c r="GYD40" s="2"/>
      <c r="GYE40" s="2"/>
      <c r="GYF40" s="2"/>
      <c r="GYG40" s="2"/>
      <c r="GYH40" s="2"/>
      <c r="GYI40" s="2"/>
      <c r="GYJ40" s="2"/>
      <c r="GYK40" s="2"/>
      <c r="GYL40" s="2"/>
      <c r="GYM40" s="2"/>
      <c r="GYN40" s="2"/>
      <c r="GYO40" s="2"/>
      <c r="GYP40" s="2"/>
      <c r="GYQ40" s="2"/>
      <c r="GYR40" s="2"/>
      <c r="GYS40" s="2"/>
      <c r="GYT40" s="2"/>
      <c r="GYU40" s="2"/>
      <c r="GYV40" s="2"/>
      <c r="GYW40" s="2"/>
      <c r="GYX40" s="2"/>
      <c r="GYY40" s="2"/>
      <c r="GYZ40" s="2"/>
      <c r="GZA40" s="2"/>
      <c r="GZB40" s="2"/>
      <c r="GZC40" s="2"/>
      <c r="GZD40" s="2"/>
      <c r="GZE40" s="2"/>
      <c r="GZF40" s="2"/>
      <c r="GZG40" s="2"/>
      <c r="GZH40" s="2"/>
      <c r="GZI40" s="2"/>
      <c r="GZJ40" s="2"/>
      <c r="GZK40" s="2"/>
      <c r="GZL40" s="2"/>
      <c r="GZM40" s="2"/>
      <c r="GZN40" s="2"/>
      <c r="GZO40" s="2"/>
      <c r="GZP40" s="2"/>
      <c r="GZQ40" s="2"/>
      <c r="GZR40" s="2"/>
      <c r="GZS40" s="2"/>
      <c r="GZT40" s="2"/>
      <c r="GZU40" s="2"/>
      <c r="GZV40" s="2"/>
      <c r="GZW40" s="2"/>
      <c r="GZX40" s="2"/>
      <c r="GZY40" s="2"/>
      <c r="GZZ40" s="2"/>
      <c r="HAA40" s="2"/>
      <c r="HAB40" s="2"/>
      <c r="HAC40" s="2"/>
      <c r="HAD40" s="2"/>
      <c r="HAE40" s="2"/>
      <c r="HAF40" s="2"/>
      <c r="HAG40" s="2"/>
      <c r="HAH40" s="2"/>
      <c r="HAI40" s="2"/>
      <c r="HAJ40" s="2"/>
      <c r="HAK40" s="2"/>
      <c r="HAL40" s="2"/>
      <c r="HAM40" s="2"/>
      <c r="HAN40" s="2"/>
      <c r="HAO40" s="2"/>
      <c r="HAP40" s="2"/>
      <c r="HAQ40" s="2"/>
      <c r="HAR40" s="2"/>
      <c r="HAS40" s="2"/>
      <c r="HAT40" s="2"/>
      <c r="HAU40" s="2"/>
      <c r="HAV40" s="2"/>
      <c r="HAW40" s="2"/>
      <c r="HAX40" s="2"/>
      <c r="HAY40" s="2"/>
      <c r="HAZ40" s="2"/>
      <c r="HBA40" s="2"/>
      <c r="HBB40" s="2"/>
      <c r="HBC40" s="2"/>
      <c r="HBD40" s="2"/>
      <c r="HBE40" s="2"/>
      <c r="HBF40" s="2"/>
      <c r="HBG40" s="2"/>
      <c r="HBH40" s="2"/>
      <c r="HBI40" s="2"/>
      <c r="HBJ40" s="2"/>
      <c r="HBK40" s="2"/>
      <c r="HBL40" s="2"/>
      <c r="HBM40" s="2"/>
      <c r="HBN40" s="2"/>
      <c r="HBO40" s="2"/>
      <c r="HBP40" s="2"/>
      <c r="HBQ40" s="2"/>
      <c r="HBR40" s="2"/>
      <c r="HBS40" s="2"/>
      <c r="HBT40" s="2"/>
      <c r="HBU40" s="2"/>
      <c r="HBV40" s="2"/>
      <c r="HBW40" s="2"/>
      <c r="HBX40" s="2"/>
      <c r="HBY40" s="2"/>
      <c r="HBZ40" s="2"/>
      <c r="HCA40" s="2"/>
      <c r="HCB40" s="2"/>
      <c r="HCC40" s="2"/>
      <c r="HCD40" s="2"/>
      <c r="HCE40" s="2"/>
      <c r="HCF40" s="2"/>
      <c r="HCG40" s="2"/>
      <c r="HCH40" s="2"/>
      <c r="HCI40" s="2"/>
      <c r="HCJ40" s="2"/>
      <c r="HCK40" s="2"/>
      <c r="HCL40" s="2"/>
      <c r="HCM40" s="2"/>
      <c r="HCN40" s="2"/>
      <c r="HCO40" s="2"/>
      <c r="HCP40" s="2"/>
      <c r="HCQ40" s="2"/>
      <c r="HCR40" s="2"/>
      <c r="HCS40" s="2"/>
      <c r="HCT40" s="2"/>
      <c r="HCU40" s="2"/>
      <c r="HCV40" s="2"/>
      <c r="HCW40" s="2"/>
      <c r="HCX40" s="2"/>
      <c r="HCY40" s="2"/>
      <c r="HCZ40" s="2"/>
      <c r="HDA40" s="2"/>
      <c r="HDB40" s="2"/>
      <c r="HDC40" s="2"/>
      <c r="HDD40" s="2"/>
      <c r="HDE40" s="2"/>
      <c r="HDF40" s="2"/>
      <c r="HDG40" s="2"/>
      <c r="HDH40" s="2"/>
      <c r="HDI40" s="2"/>
      <c r="HDJ40" s="2"/>
      <c r="HDK40" s="2"/>
      <c r="HDL40" s="2"/>
      <c r="HDM40" s="2"/>
      <c r="HDN40" s="2"/>
      <c r="HDO40" s="2"/>
      <c r="HDP40" s="2"/>
      <c r="HDQ40" s="2"/>
      <c r="HDR40" s="2"/>
      <c r="HDS40" s="2"/>
      <c r="HDT40" s="2"/>
      <c r="HDU40" s="2"/>
      <c r="HDV40" s="2"/>
      <c r="HDW40" s="2"/>
      <c r="HDX40" s="2"/>
      <c r="HDY40" s="2"/>
      <c r="HDZ40" s="2"/>
      <c r="HEA40" s="2"/>
      <c r="HEB40" s="2"/>
      <c r="HEC40" s="2"/>
      <c r="HED40" s="2"/>
      <c r="HEE40" s="2"/>
      <c r="HEF40" s="2"/>
      <c r="HEG40" s="2"/>
      <c r="HEH40" s="2"/>
      <c r="HEI40" s="2"/>
      <c r="HEJ40" s="2"/>
      <c r="HEK40" s="2"/>
      <c r="HEL40" s="2"/>
      <c r="HEM40" s="2"/>
      <c r="HEN40" s="2"/>
      <c r="HEO40" s="2"/>
      <c r="HEP40" s="2"/>
      <c r="HEQ40" s="2"/>
      <c r="HER40" s="2"/>
      <c r="HES40" s="2"/>
      <c r="HET40" s="2"/>
      <c r="HEU40" s="2"/>
      <c r="HEV40" s="2"/>
      <c r="HEW40" s="2"/>
      <c r="HEX40" s="2"/>
      <c r="HEY40" s="2"/>
      <c r="HEZ40" s="2"/>
      <c r="HFA40" s="2"/>
      <c r="HFB40" s="2"/>
      <c r="HFC40" s="2"/>
      <c r="HFD40" s="2"/>
      <c r="HFE40" s="2"/>
      <c r="HFF40" s="2"/>
      <c r="HFG40" s="2"/>
      <c r="HFH40" s="2"/>
      <c r="HFI40" s="2"/>
      <c r="HFJ40" s="2"/>
      <c r="HFK40" s="2"/>
      <c r="HFL40" s="2"/>
      <c r="HFM40" s="2"/>
      <c r="HFN40" s="2"/>
      <c r="HFO40" s="2"/>
      <c r="HFP40" s="2"/>
      <c r="HFQ40" s="2"/>
      <c r="HFR40" s="2"/>
      <c r="HFS40" s="2"/>
      <c r="HFT40" s="2"/>
      <c r="HFU40" s="2"/>
      <c r="HFV40" s="2"/>
      <c r="HFW40" s="2"/>
      <c r="HFX40" s="2"/>
      <c r="HFY40" s="2"/>
      <c r="HFZ40" s="2"/>
      <c r="HGA40" s="2"/>
      <c r="HGB40" s="2"/>
      <c r="HGC40" s="2"/>
      <c r="HGD40" s="2"/>
      <c r="HGE40" s="2"/>
      <c r="HGF40" s="2"/>
      <c r="HGG40" s="2"/>
      <c r="HGH40" s="2"/>
      <c r="HGI40" s="2"/>
      <c r="HGJ40" s="2"/>
      <c r="HGK40" s="2"/>
      <c r="HGL40" s="2"/>
      <c r="HGM40" s="2"/>
      <c r="HGN40" s="2"/>
      <c r="HGO40" s="2"/>
      <c r="HGP40" s="2"/>
      <c r="HGQ40" s="2"/>
      <c r="HGR40" s="2"/>
      <c r="HGS40" s="2"/>
      <c r="HGT40" s="2"/>
      <c r="HGU40" s="2"/>
      <c r="HGV40" s="2"/>
      <c r="HGW40" s="2"/>
      <c r="HGX40" s="2"/>
      <c r="HGY40" s="2"/>
      <c r="HGZ40" s="2"/>
      <c r="HHA40" s="2"/>
      <c r="HHB40" s="2"/>
      <c r="HHC40" s="2"/>
      <c r="HHD40" s="2"/>
      <c r="HHE40" s="2"/>
      <c r="HHF40" s="2"/>
      <c r="HHG40" s="2"/>
      <c r="HHH40" s="2"/>
      <c r="HHI40" s="2"/>
      <c r="HHJ40" s="2"/>
      <c r="HHK40" s="2"/>
      <c r="HHL40" s="2"/>
      <c r="HHM40" s="2"/>
      <c r="HHN40" s="2"/>
      <c r="HHO40" s="2"/>
      <c r="HHP40" s="2"/>
      <c r="HHQ40" s="2"/>
      <c r="HHR40" s="2"/>
      <c r="HHS40" s="2"/>
      <c r="HHT40" s="2"/>
      <c r="HHU40" s="2"/>
      <c r="HHV40" s="2"/>
      <c r="HHW40" s="2"/>
      <c r="HHX40" s="2"/>
      <c r="HHY40" s="2"/>
      <c r="HHZ40" s="2"/>
      <c r="HIA40" s="2"/>
      <c r="HIB40" s="2"/>
      <c r="HIC40" s="2"/>
      <c r="HID40" s="2"/>
      <c r="HIE40" s="2"/>
      <c r="HIF40" s="2"/>
      <c r="HIG40" s="2"/>
      <c r="HIH40" s="2"/>
      <c r="HII40" s="2"/>
      <c r="HIJ40" s="2"/>
      <c r="HIK40" s="2"/>
      <c r="HIL40" s="2"/>
      <c r="HIM40" s="2"/>
      <c r="HIN40" s="2"/>
      <c r="HIO40" s="2"/>
      <c r="HIP40" s="2"/>
      <c r="HIQ40" s="2"/>
      <c r="HIR40" s="2"/>
      <c r="HIS40" s="2"/>
      <c r="HIT40" s="2"/>
      <c r="HIU40" s="2"/>
      <c r="HIV40" s="2"/>
      <c r="HIW40" s="2"/>
      <c r="HIX40" s="2"/>
      <c r="HIY40" s="2"/>
      <c r="HIZ40" s="2"/>
      <c r="HJA40" s="2"/>
      <c r="HJB40" s="2"/>
      <c r="HJC40" s="2"/>
      <c r="HJD40" s="2"/>
      <c r="HJE40" s="2"/>
      <c r="HJF40" s="2"/>
      <c r="HJG40" s="2"/>
      <c r="HJH40" s="2"/>
      <c r="HJI40" s="2"/>
      <c r="HJJ40" s="2"/>
      <c r="HJK40" s="2"/>
      <c r="HJL40" s="2"/>
      <c r="HJM40" s="2"/>
      <c r="HJN40" s="2"/>
      <c r="HJO40" s="2"/>
      <c r="HJP40" s="2"/>
      <c r="HJQ40" s="2"/>
      <c r="HJR40" s="2"/>
      <c r="HJS40" s="2"/>
      <c r="HJT40" s="2"/>
      <c r="HJU40" s="2"/>
      <c r="HJV40" s="2"/>
      <c r="HJW40" s="2"/>
      <c r="HJX40" s="2"/>
      <c r="HJY40" s="2"/>
      <c r="HJZ40" s="2"/>
      <c r="HKA40" s="2"/>
      <c r="HKB40" s="2"/>
      <c r="HKC40" s="2"/>
      <c r="HKD40" s="2"/>
      <c r="HKE40" s="2"/>
      <c r="HKF40" s="2"/>
      <c r="HKG40" s="2"/>
      <c r="HKH40" s="2"/>
      <c r="HKI40" s="2"/>
      <c r="HKJ40" s="2"/>
      <c r="HKK40" s="2"/>
      <c r="HKL40" s="2"/>
      <c r="HKM40" s="2"/>
      <c r="HKN40" s="2"/>
      <c r="HKO40" s="2"/>
      <c r="HKP40" s="2"/>
      <c r="HKQ40" s="2"/>
      <c r="HKR40" s="2"/>
      <c r="HKS40" s="2"/>
      <c r="HKT40" s="2"/>
      <c r="HKU40" s="2"/>
      <c r="HKV40" s="2"/>
      <c r="HKW40" s="2"/>
      <c r="HKX40" s="2"/>
      <c r="HKY40" s="2"/>
      <c r="HKZ40" s="2"/>
      <c r="HLA40" s="2"/>
      <c r="HLB40" s="2"/>
      <c r="HLC40" s="2"/>
      <c r="HLD40" s="2"/>
      <c r="HLE40" s="2"/>
      <c r="HLF40" s="2"/>
      <c r="HLG40" s="2"/>
      <c r="HLH40" s="2"/>
      <c r="HLI40" s="2"/>
      <c r="HLJ40" s="2"/>
      <c r="HLK40" s="2"/>
      <c r="HLL40" s="2"/>
      <c r="HLM40" s="2"/>
      <c r="HLN40" s="2"/>
      <c r="HLO40" s="2"/>
      <c r="HLP40" s="2"/>
      <c r="HLQ40" s="2"/>
      <c r="HLR40" s="2"/>
      <c r="HLS40" s="2"/>
      <c r="HLT40" s="2"/>
      <c r="HLU40" s="2"/>
      <c r="HLV40" s="2"/>
      <c r="HLW40" s="2"/>
      <c r="HLX40" s="2"/>
      <c r="HLY40" s="2"/>
      <c r="HLZ40" s="2"/>
      <c r="HMA40" s="2"/>
      <c r="HMB40" s="2"/>
      <c r="HMC40" s="2"/>
      <c r="HMD40" s="2"/>
      <c r="HME40" s="2"/>
      <c r="HMF40" s="2"/>
      <c r="HMG40" s="2"/>
      <c r="HMH40" s="2"/>
      <c r="HMI40" s="2"/>
      <c r="HMJ40" s="2"/>
      <c r="HMK40" s="2"/>
      <c r="HML40" s="2"/>
      <c r="HMM40" s="2"/>
      <c r="HMN40" s="2"/>
      <c r="HMO40" s="2"/>
      <c r="HMP40" s="2"/>
      <c r="HMQ40" s="2"/>
      <c r="HMR40" s="2"/>
      <c r="HMS40" s="2"/>
      <c r="HMT40" s="2"/>
      <c r="HMU40" s="2"/>
      <c r="HMV40" s="2"/>
      <c r="HMW40" s="2"/>
      <c r="HMX40" s="2"/>
      <c r="HMY40" s="2"/>
      <c r="HMZ40" s="2"/>
      <c r="HNA40" s="2"/>
      <c r="HNB40" s="2"/>
      <c r="HNC40" s="2"/>
      <c r="HND40" s="2"/>
      <c r="HNE40" s="2"/>
      <c r="HNF40" s="2"/>
      <c r="HNG40" s="2"/>
      <c r="HNH40" s="2"/>
      <c r="HNI40" s="2"/>
      <c r="HNJ40" s="2"/>
      <c r="HNK40" s="2"/>
      <c r="HNL40" s="2"/>
      <c r="HNM40" s="2"/>
      <c r="HNN40" s="2"/>
      <c r="HNO40" s="2"/>
      <c r="HNP40" s="2"/>
      <c r="HNQ40" s="2"/>
      <c r="HNR40" s="2"/>
      <c r="HNS40" s="2"/>
      <c r="HNT40" s="2"/>
      <c r="HNU40" s="2"/>
      <c r="HNV40" s="2"/>
      <c r="HNW40" s="2"/>
      <c r="HNX40" s="2"/>
      <c r="HNY40" s="2"/>
      <c r="HNZ40" s="2"/>
      <c r="HOA40" s="2"/>
      <c r="HOB40" s="2"/>
      <c r="HOC40" s="2"/>
      <c r="HOD40" s="2"/>
      <c r="HOE40" s="2"/>
      <c r="HOF40" s="2"/>
      <c r="HOG40" s="2"/>
      <c r="HOH40" s="2"/>
      <c r="HOI40" s="2"/>
      <c r="HOJ40" s="2"/>
      <c r="HOK40" s="2"/>
      <c r="HOL40" s="2"/>
      <c r="HOM40" s="2"/>
      <c r="HON40" s="2"/>
      <c r="HOO40" s="2"/>
      <c r="HOP40" s="2"/>
      <c r="HOQ40" s="2"/>
      <c r="HOR40" s="2"/>
      <c r="HOS40" s="2"/>
      <c r="HOT40" s="2"/>
      <c r="HOU40" s="2"/>
      <c r="HOV40" s="2"/>
      <c r="HOW40" s="2"/>
      <c r="HOX40" s="2"/>
      <c r="HOY40" s="2"/>
      <c r="HOZ40" s="2"/>
      <c r="HPA40" s="2"/>
      <c r="HPB40" s="2"/>
      <c r="HPC40" s="2"/>
      <c r="HPD40" s="2"/>
      <c r="HPE40" s="2"/>
      <c r="HPF40" s="2"/>
      <c r="HPG40" s="2"/>
      <c r="HPH40" s="2"/>
      <c r="HPI40" s="2"/>
      <c r="HPJ40" s="2"/>
      <c r="HPK40" s="2"/>
      <c r="HPL40" s="2"/>
      <c r="HPM40" s="2"/>
      <c r="HPN40" s="2"/>
      <c r="HPO40" s="2"/>
      <c r="HPP40" s="2"/>
      <c r="HPQ40" s="2"/>
      <c r="HPR40" s="2"/>
      <c r="HPS40" s="2"/>
      <c r="HPT40" s="2"/>
      <c r="HPU40" s="2"/>
      <c r="HPV40" s="2"/>
      <c r="HPW40" s="2"/>
      <c r="HPX40" s="2"/>
      <c r="HPY40" s="2"/>
      <c r="HPZ40" s="2"/>
      <c r="HQA40" s="2"/>
      <c r="HQB40" s="2"/>
      <c r="HQC40" s="2"/>
      <c r="HQD40" s="2"/>
      <c r="HQE40" s="2"/>
      <c r="HQF40" s="2"/>
      <c r="HQG40" s="2"/>
      <c r="HQH40" s="2"/>
      <c r="HQI40" s="2"/>
      <c r="HQJ40" s="2"/>
      <c r="HQK40" s="2"/>
      <c r="HQL40" s="2"/>
      <c r="HQM40" s="2"/>
      <c r="HQN40" s="2"/>
      <c r="HQO40" s="2"/>
      <c r="HQP40" s="2"/>
      <c r="HQQ40" s="2"/>
      <c r="HQR40" s="2"/>
      <c r="HQS40" s="2"/>
      <c r="HQT40" s="2"/>
      <c r="HQU40" s="2"/>
      <c r="HQV40" s="2"/>
      <c r="HQW40" s="2"/>
      <c r="HQX40" s="2"/>
      <c r="HQY40" s="2"/>
      <c r="HQZ40" s="2"/>
      <c r="HRA40" s="2"/>
      <c r="HRB40" s="2"/>
      <c r="HRC40" s="2"/>
      <c r="HRD40" s="2"/>
      <c r="HRE40" s="2"/>
      <c r="HRF40" s="2"/>
      <c r="HRG40" s="2"/>
      <c r="HRH40" s="2"/>
      <c r="HRI40" s="2"/>
      <c r="HRJ40" s="2"/>
      <c r="HRK40" s="2"/>
      <c r="HRL40" s="2"/>
      <c r="HRM40" s="2"/>
      <c r="HRN40" s="2"/>
      <c r="HRO40" s="2"/>
      <c r="HRP40" s="2"/>
      <c r="HRQ40" s="2"/>
      <c r="HRR40" s="2"/>
      <c r="HRS40" s="2"/>
      <c r="HRT40" s="2"/>
      <c r="HRU40" s="2"/>
      <c r="HRV40" s="2"/>
      <c r="HRW40" s="2"/>
      <c r="HRX40" s="2"/>
      <c r="HRY40" s="2"/>
      <c r="HRZ40" s="2"/>
      <c r="HSA40" s="2"/>
      <c r="HSB40" s="2"/>
      <c r="HSC40" s="2"/>
      <c r="HSD40" s="2"/>
      <c r="HSE40" s="2"/>
      <c r="HSF40" s="2"/>
      <c r="HSG40" s="2"/>
      <c r="HSH40" s="2"/>
      <c r="HSI40" s="2"/>
      <c r="HSJ40" s="2"/>
      <c r="HSK40" s="2"/>
      <c r="HSL40" s="2"/>
      <c r="HSM40" s="2"/>
      <c r="HSN40" s="2"/>
      <c r="HSO40" s="2"/>
      <c r="HSP40" s="2"/>
      <c r="HSQ40" s="2"/>
      <c r="HSR40" s="2"/>
      <c r="HSS40" s="2"/>
      <c r="HST40" s="2"/>
      <c r="HSU40" s="2"/>
      <c r="HSV40" s="2"/>
      <c r="HSW40" s="2"/>
      <c r="HSX40" s="2"/>
      <c r="HSY40" s="2"/>
      <c r="HSZ40" s="2"/>
      <c r="HTA40" s="2"/>
      <c r="HTB40" s="2"/>
      <c r="HTC40" s="2"/>
      <c r="HTD40" s="2"/>
      <c r="HTE40" s="2"/>
      <c r="HTF40" s="2"/>
      <c r="HTG40" s="2"/>
      <c r="HTH40" s="2"/>
      <c r="HTI40" s="2"/>
      <c r="HTJ40" s="2"/>
      <c r="HTK40" s="2"/>
      <c r="HTL40" s="2"/>
      <c r="HTM40" s="2"/>
      <c r="HTN40" s="2"/>
      <c r="HTO40" s="2"/>
      <c r="HTP40" s="2"/>
      <c r="HTQ40" s="2"/>
      <c r="HTR40" s="2"/>
      <c r="HTS40" s="2"/>
      <c r="HTT40" s="2"/>
      <c r="HTU40" s="2"/>
      <c r="HTV40" s="2"/>
      <c r="HTW40" s="2"/>
      <c r="HTX40" s="2"/>
      <c r="HTY40" s="2"/>
      <c r="HTZ40" s="2"/>
      <c r="HUA40" s="2"/>
      <c r="HUB40" s="2"/>
      <c r="HUC40" s="2"/>
      <c r="HUD40" s="2"/>
      <c r="HUE40" s="2"/>
      <c r="HUF40" s="2"/>
      <c r="HUG40" s="2"/>
      <c r="HUH40" s="2"/>
      <c r="HUI40" s="2"/>
      <c r="HUJ40" s="2"/>
      <c r="HUK40" s="2"/>
      <c r="HUL40" s="2"/>
      <c r="HUM40" s="2"/>
      <c r="HUN40" s="2"/>
      <c r="HUO40" s="2"/>
      <c r="HUP40" s="2"/>
      <c r="HUQ40" s="2"/>
      <c r="HUR40" s="2"/>
      <c r="HUS40" s="2"/>
      <c r="HUT40" s="2"/>
      <c r="HUU40" s="2"/>
      <c r="HUV40" s="2"/>
      <c r="HUW40" s="2"/>
      <c r="HUX40" s="2"/>
      <c r="HUY40" s="2"/>
      <c r="HUZ40" s="2"/>
      <c r="HVA40" s="2"/>
      <c r="HVB40" s="2"/>
      <c r="HVC40" s="2"/>
      <c r="HVD40" s="2"/>
      <c r="HVE40" s="2"/>
      <c r="HVF40" s="2"/>
      <c r="HVG40" s="2"/>
      <c r="HVH40" s="2"/>
      <c r="HVI40" s="2"/>
      <c r="HVJ40" s="2"/>
      <c r="HVK40" s="2"/>
      <c r="HVL40" s="2"/>
      <c r="HVM40" s="2"/>
      <c r="HVN40" s="2"/>
      <c r="HVO40" s="2"/>
      <c r="HVP40" s="2"/>
      <c r="HVQ40" s="2"/>
      <c r="HVR40" s="2"/>
      <c r="HVS40" s="2"/>
      <c r="HVT40" s="2"/>
      <c r="HVU40" s="2"/>
      <c r="HVV40" s="2"/>
      <c r="HVW40" s="2"/>
      <c r="HVX40" s="2"/>
      <c r="HVY40" s="2"/>
      <c r="HVZ40" s="2"/>
      <c r="HWA40" s="2"/>
      <c r="HWB40" s="2"/>
      <c r="HWC40" s="2"/>
      <c r="HWD40" s="2"/>
      <c r="HWE40" s="2"/>
      <c r="HWF40" s="2"/>
      <c r="HWG40" s="2"/>
      <c r="HWH40" s="2"/>
      <c r="HWI40" s="2"/>
      <c r="HWJ40" s="2"/>
      <c r="HWK40" s="2"/>
      <c r="HWL40" s="2"/>
      <c r="HWM40" s="2"/>
      <c r="HWN40" s="2"/>
      <c r="HWO40" s="2"/>
      <c r="HWP40" s="2"/>
      <c r="HWQ40" s="2"/>
      <c r="HWR40" s="2"/>
      <c r="HWS40" s="2"/>
      <c r="HWT40" s="2"/>
      <c r="HWU40" s="2"/>
      <c r="HWV40" s="2"/>
      <c r="HWW40" s="2"/>
      <c r="HWX40" s="2"/>
      <c r="HWY40" s="2"/>
      <c r="HWZ40" s="2"/>
      <c r="HXA40" s="2"/>
      <c r="HXB40" s="2"/>
      <c r="HXC40" s="2"/>
      <c r="HXD40" s="2"/>
      <c r="HXE40" s="2"/>
      <c r="HXF40" s="2"/>
      <c r="HXG40" s="2"/>
      <c r="HXH40" s="2"/>
      <c r="HXI40" s="2"/>
      <c r="HXJ40" s="2"/>
      <c r="HXK40" s="2"/>
      <c r="HXL40" s="2"/>
      <c r="HXM40" s="2"/>
      <c r="HXN40" s="2"/>
      <c r="HXO40" s="2"/>
      <c r="HXP40" s="2"/>
      <c r="HXQ40" s="2"/>
      <c r="HXR40" s="2"/>
      <c r="HXS40" s="2"/>
      <c r="HXT40" s="2"/>
      <c r="HXU40" s="2"/>
      <c r="HXV40" s="2"/>
      <c r="HXW40" s="2"/>
      <c r="HXX40" s="2"/>
      <c r="HXY40" s="2"/>
      <c r="HXZ40" s="2"/>
      <c r="HYA40" s="2"/>
      <c r="HYB40" s="2"/>
      <c r="HYC40" s="2"/>
      <c r="HYD40" s="2"/>
      <c r="HYE40" s="2"/>
      <c r="HYF40" s="2"/>
      <c r="HYG40" s="2"/>
      <c r="HYH40" s="2"/>
      <c r="HYI40" s="2"/>
      <c r="HYJ40" s="2"/>
      <c r="HYK40" s="2"/>
      <c r="HYL40" s="2"/>
      <c r="HYM40" s="2"/>
      <c r="HYN40" s="2"/>
      <c r="HYO40" s="2"/>
      <c r="HYP40" s="2"/>
      <c r="HYQ40" s="2"/>
      <c r="HYR40" s="2"/>
      <c r="HYS40" s="2"/>
      <c r="HYT40" s="2"/>
      <c r="HYU40" s="2"/>
      <c r="HYV40" s="2"/>
      <c r="HYW40" s="2"/>
      <c r="HYX40" s="2"/>
      <c r="HYY40" s="2"/>
      <c r="HYZ40" s="2"/>
      <c r="HZA40" s="2"/>
      <c r="HZB40" s="2"/>
      <c r="HZC40" s="2"/>
      <c r="HZD40" s="2"/>
      <c r="HZE40" s="2"/>
      <c r="HZF40" s="2"/>
      <c r="HZG40" s="2"/>
      <c r="HZH40" s="2"/>
      <c r="HZI40" s="2"/>
      <c r="HZJ40" s="2"/>
      <c r="HZK40" s="2"/>
      <c r="HZL40" s="2"/>
      <c r="HZM40" s="2"/>
      <c r="HZN40" s="2"/>
      <c r="HZO40" s="2"/>
      <c r="HZP40" s="2"/>
      <c r="HZQ40" s="2"/>
      <c r="HZR40" s="2"/>
      <c r="HZS40" s="2"/>
      <c r="HZT40" s="2"/>
      <c r="HZU40" s="2"/>
      <c r="HZV40" s="2"/>
      <c r="HZW40" s="2"/>
      <c r="HZX40" s="2"/>
      <c r="HZY40" s="2"/>
      <c r="HZZ40" s="2"/>
      <c r="IAA40" s="2"/>
      <c r="IAB40" s="2"/>
      <c r="IAC40" s="2"/>
      <c r="IAD40" s="2"/>
      <c r="IAE40" s="2"/>
      <c r="IAF40" s="2"/>
      <c r="IAG40" s="2"/>
      <c r="IAH40" s="2"/>
      <c r="IAI40" s="2"/>
      <c r="IAJ40" s="2"/>
      <c r="IAK40" s="2"/>
      <c r="IAL40" s="2"/>
      <c r="IAM40" s="2"/>
      <c r="IAN40" s="2"/>
      <c r="IAO40" s="2"/>
      <c r="IAP40" s="2"/>
      <c r="IAQ40" s="2"/>
      <c r="IAR40" s="2"/>
      <c r="IAS40" s="2"/>
      <c r="IAT40" s="2"/>
      <c r="IAU40" s="2"/>
      <c r="IAV40" s="2"/>
      <c r="IAW40" s="2"/>
      <c r="IAX40" s="2"/>
      <c r="IAY40" s="2"/>
      <c r="IAZ40" s="2"/>
      <c r="IBA40" s="2"/>
      <c r="IBB40" s="2"/>
      <c r="IBC40" s="2"/>
      <c r="IBD40" s="2"/>
      <c r="IBE40" s="2"/>
      <c r="IBF40" s="2"/>
      <c r="IBG40" s="2"/>
      <c r="IBH40" s="2"/>
      <c r="IBI40" s="2"/>
      <c r="IBJ40" s="2"/>
      <c r="IBK40" s="2"/>
      <c r="IBL40" s="2"/>
      <c r="IBM40" s="2"/>
      <c r="IBN40" s="2"/>
      <c r="IBO40" s="2"/>
      <c r="IBP40" s="2"/>
      <c r="IBQ40" s="2"/>
      <c r="IBR40" s="2"/>
      <c r="IBS40" s="2"/>
      <c r="IBT40" s="2"/>
      <c r="IBU40" s="2"/>
      <c r="IBV40" s="2"/>
      <c r="IBW40" s="2"/>
      <c r="IBX40" s="2"/>
      <c r="IBY40" s="2"/>
      <c r="IBZ40" s="2"/>
      <c r="ICA40" s="2"/>
      <c r="ICB40" s="2"/>
      <c r="ICC40" s="2"/>
      <c r="ICD40" s="2"/>
      <c r="ICE40" s="2"/>
      <c r="ICF40" s="2"/>
      <c r="ICG40" s="2"/>
      <c r="ICH40" s="2"/>
      <c r="ICI40" s="2"/>
      <c r="ICJ40" s="2"/>
      <c r="ICK40" s="2"/>
      <c r="ICL40" s="2"/>
      <c r="ICM40" s="2"/>
      <c r="ICN40" s="2"/>
      <c r="ICO40" s="2"/>
      <c r="ICP40" s="2"/>
      <c r="ICQ40" s="2"/>
      <c r="ICR40" s="2"/>
      <c r="ICS40" s="2"/>
      <c r="ICT40" s="2"/>
      <c r="ICU40" s="2"/>
      <c r="ICV40" s="2"/>
      <c r="ICW40" s="2"/>
      <c r="ICX40" s="2"/>
      <c r="ICY40" s="2"/>
      <c r="ICZ40" s="2"/>
      <c r="IDA40" s="2"/>
      <c r="IDB40" s="2"/>
      <c r="IDC40" s="2"/>
      <c r="IDD40" s="2"/>
      <c r="IDE40" s="2"/>
      <c r="IDF40" s="2"/>
      <c r="IDG40" s="2"/>
      <c r="IDH40" s="2"/>
      <c r="IDI40" s="2"/>
      <c r="IDJ40" s="2"/>
      <c r="IDK40" s="2"/>
      <c r="IDL40" s="2"/>
      <c r="IDM40" s="2"/>
      <c r="IDN40" s="2"/>
      <c r="IDO40" s="2"/>
      <c r="IDP40" s="2"/>
      <c r="IDQ40" s="2"/>
      <c r="IDR40" s="2"/>
      <c r="IDS40" s="2"/>
      <c r="IDT40" s="2"/>
      <c r="IDU40" s="2"/>
      <c r="IDV40" s="2"/>
      <c r="IDW40" s="2"/>
      <c r="IDX40" s="2"/>
      <c r="IDY40" s="2"/>
      <c r="IDZ40" s="2"/>
      <c r="IEA40" s="2"/>
      <c r="IEB40" s="2"/>
      <c r="IEC40" s="2"/>
      <c r="IED40" s="2"/>
      <c r="IEE40" s="2"/>
      <c r="IEF40" s="2"/>
      <c r="IEG40" s="2"/>
      <c r="IEH40" s="2"/>
      <c r="IEI40" s="2"/>
      <c r="IEJ40" s="2"/>
      <c r="IEK40" s="2"/>
      <c r="IEL40" s="2"/>
      <c r="IEM40" s="2"/>
      <c r="IEN40" s="2"/>
      <c r="IEO40" s="2"/>
      <c r="IEP40" s="2"/>
      <c r="IEQ40" s="2"/>
      <c r="IER40" s="2"/>
      <c r="IES40" s="2"/>
      <c r="IET40" s="2"/>
      <c r="IEU40" s="2"/>
      <c r="IEV40" s="2"/>
      <c r="IEW40" s="2"/>
      <c r="IEX40" s="2"/>
      <c r="IEY40" s="2"/>
      <c r="IEZ40" s="2"/>
      <c r="IFA40" s="2"/>
      <c r="IFB40" s="2"/>
      <c r="IFC40" s="2"/>
      <c r="IFD40" s="2"/>
      <c r="IFE40" s="2"/>
      <c r="IFF40" s="2"/>
      <c r="IFG40" s="2"/>
      <c r="IFH40" s="2"/>
      <c r="IFI40" s="2"/>
      <c r="IFJ40" s="2"/>
      <c r="IFK40" s="2"/>
      <c r="IFL40" s="2"/>
      <c r="IFM40" s="2"/>
      <c r="IFN40" s="2"/>
      <c r="IFO40" s="2"/>
      <c r="IFP40" s="2"/>
      <c r="IFQ40" s="2"/>
      <c r="IFR40" s="2"/>
      <c r="IFS40" s="2"/>
      <c r="IFT40" s="2"/>
      <c r="IFU40" s="2"/>
      <c r="IFV40" s="2"/>
      <c r="IFW40" s="2"/>
      <c r="IFX40" s="2"/>
      <c r="IFY40" s="2"/>
      <c r="IFZ40" s="2"/>
      <c r="IGA40" s="2"/>
      <c r="IGB40" s="2"/>
      <c r="IGC40" s="2"/>
      <c r="IGD40" s="2"/>
      <c r="IGE40" s="2"/>
      <c r="IGF40" s="2"/>
      <c r="IGG40" s="2"/>
      <c r="IGH40" s="2"/>
      <c r="IGI40" s="2"/>
      <c r="IGJ40" s="2"/>
      <c r="IGK40" s="2"/>
      <c r="IGL40" s="2"/>
      <c r="IGM40" s="2"/>
      <c r="IGN40" s="2"/>
      <c r="IGO40" s="2"/>
      <c r="IGP40" s="2"/>
      <c r="IGQ40" s="2"/>
      <c r="IGR40" s="2"/>
      <c r="IGS40" s="2"/>
      <c r="IGT40" s="2"/>
      <c r="IGU40" s="2"/>
      <c r="IGV40" s="2"/>
      <c r="IGW40" s="2"/>
      <c r="IGX40" s="2"/>
      <c r="IGY40" s="2"/>
      <c r="IGZ40" s="2"/>
      <c r="IHA40" s="2"/>
      <c r="IHB40" s="2"/>
      <c r="IHC40" s="2"/>
      <c r="IHD40" s="2"/>
      <c r="IHE40" s="2"/>
      <c r="IHF40" s="2"/>
      <c r="IHG40" s="2"/>
      <c r="IHH40" s="2"/>
      <c r="IHI40" s="2"/>
      <c r="IHJ40" s="2"/>
      <c r="IHK40" s="2"/>
      <c r="IHL40" s="2"/>
      <c r="IHM40" s="2"/>
      <c r="IHN40" s="2"/>
      <c r="IHO40" s="2"/>
      <c r="IHP40" s="2"/>
      <c r="IHQ40" s="2"/>
      <c r="IHR40" s="2"/>
      <c r="IHS40" s="2"/>
      <c r="IHT40" s="2"/>
      <c r="IHU40" s="2"/>
      <c r="IHV40" s="2"/>
      <c r="IHW40" s="2"/>
      <c r="IHX40" s="2"/>
      <c r="IHY40" s="2"/>
      <c r="IHZ40" s="2"/>
      <c r="IIA40" s="2"/>
      <c r="IIB40" s="2"/>
      <c r="IIC40" s="2"/>
      <c r="IID40" s="2"/>
      <c r="IIE40" s="2"/>
      <c r="IIF40" s="2"/>
      <c r="IIG40" s="2"/>
      <c r="IIH40" s="2"/>
      <c r="III40" s="2"/>
      <c r="IIJ40" s="2"/>
      <c r="IIK40" s="2"/>
      <c r="IIL40" s="2"/>
      <c r="IIM40" s="2"/>
      <c r="IIN40" s="2"/>
      <c r="IIO40" s="2"/>
      <c r="IIP40" s="2"/>
      <c r="IIQ40" s="2"/>
      <c r="IIR40" s="2"/>
      <c r="IIS40" s="2"/>
      <c r="IIT40" s="2"/>
      <c r="IIU40" s="2"/>
      <c r="IIV40" s="2"/>
      <c r="IIW40" s="2"/>
      <c r="IIX40" s="2"/>
      <c r="IIY40" s="2"/>
      <c r="IIZ40" s="2"/>
      <c r="IJA40" s="2"/>
      <c r="IJB40" s="2"/>
      <c r="IJC40" s="2"/>
      <c r="IJD40" s="2"/>
      <c r="IJE40" s="2"/>
      <c r="IJF40" s="2"/>
      <c r="IJG40" s="2"/>
      <c r="IJH40" s="2"/>
      <c r="IJI40" s="2"/>
      <c r="IJJ40" s="2"/>
      <c r="IJK40" s="2"/>
      <c r="IJL40" s="2"/>
      <c r="IJM40" s="2"/>
      <c r="IJN40" s="2"/>
      <c r="IJO40" s="2"/>
      <c r="IJP40" s="2"/>
      <c r="IJQ40" s="2"/>
      <c r="IJR40" s="2"/>
      <c r="IJS40" s="2"/>
      <c r="IJT40" s="2"/>
      <c r="IJU40" s="2"/>
      <c r="IJV40" s="2"/>
      <c r="IJW40" s="2"/>
      <c r="IJX40" s="2"/>
      <c r="IJY40" s="2"/>
      <c r="IJZ40" s="2"/>
      <c r="IKA40" s="2"/>
      <c r="IKB40" s="2"/>
      <c r="IKC40" s="2"/>
      <c r="IKD40" s="2"/>
      <c r="IKE40" s="2"/>
      <c r="IKF40" s="2"/>
      <c r="IKG40" s="2"/>
      <c r="IKH40" s="2"/>
      <c r="IKI40" s="2"/>
      <c r="IKJ40" s="2"/>
      <c r="IKK40" s="2"/>
      <c r="IKL40" s="2"/>
      <c r="IKM40" s="2"/>
      <c r="IKN40" s="2"/>
      <c r="IKO40" s="2"/>
      <c r="IKP40" s="2"/>
      <c r="IKQ40" s="2"/>
      <c r="IKR40" s="2"/>
      <c r="IKS40" s="2"/>
      <c r="IKT40" s="2"/>
      <c r="IKU40" s="2"/>
      <c r="IKV40" s="2"/>
      <c r="IKW40" s="2"/>
      <c r="IKX40" s="2"/>
      <c r="IKY40" s="2"/>
      <c r="IKZ40" s="2"/>
      <c r="ILA40" s="2"/>
      <c r="ILB40" s="2"/>
      <c r="ILC40" s="2"/>
      <c r="ILD40" s="2"/>
      <c r="ILE40" s="2"/>
      <c r="ILF40" s="2"/>
      <c r="ILG40" s="2"/>
      <c r="ILH40" s="2"/>
      <c r="ILI40" s="2"/>
      <c r="ILJ40" s="2"/>
      <c r="ILK40" s="2"/>
      <c r="ILL40" s="2"/>
      <c r="ILM40" s="2"/>
      <c r="ILN40" s="2"/>
      <c r="ILO40" s="2"/>
      <c r="ILP40" s="2"/>
      <c r="ILQ40" s="2"/>
      <c r="ILR40" s="2"/>
      <c r="ILS40" s="2"/>
      <c r="ILT40" s="2"/>
      <c r="ILU40" s="2"/>
      <c r="ILV40" s="2"/>
      <c r="ILW40" s="2"/>
      <c r="ILX40" s="2"/>
      <c r="ILY40" s="2"/>
      <c r="ILZ40" s="2"/>
      <c r="IMA40" s="2"/>
      <c r="IMB40" s="2"/>
      <c r="IMC40" s="2"/>
      <c r="IMD40" s="2"/>
      <c r="IME40" s="2"/>
      <c r="IMF40" s="2"/>
      <c r="IMG40" s="2"/>
      <c r="IMH40" s="2"/>
      <c r="IMI40" s="2"/>
      <c r="IMJ40" s="2"/>
      <c r="IMK40" s="2"/>
      <c r="IML40" s="2"/>
      <c r="IMM40" s="2"/>
      <c r="IMN40" s="2"/>
      <c r="IMO40" s="2"/>
      <c r="IMP40" s="2"/>
      <c r="IMQ40" s="2"/>
      <c r="IMR40" s="2"/>
      <c r="IMS40" s="2"/>
      <c r="IMT40" s="2"/>
      <c r="IMU40" s="2"/>
      <c r="IMV40" s="2"/>
      <c r="IMW40" s="2"/>
      <c r="IMX40" s="2"/>
      <c r="IMY40" s="2"/>
      <c r="IMZ40" s="2"/>
      <c r="INA40" s="2"/>
      <c r="INB40" s="2"/>
      <c r="INC40" s="2"/>
      <c r="IND40" s="2"/>
      <c r="INE40" s="2"/>
      <c r="INF40" s="2"/>
      <c r="ING40" s="2"/>
      <c r="INH40" s="2"/>
      <c r="INI40" s="2"/>
      <c r="INJ40" s="2"/>
      <c r="INK40" s="2"/>
      <c r="INL40" s="2"/>
      <c r="INM40" s="2"/>
      <c r="INN40" s="2"/>
      <c r="INO40" s="2"/>
      <c r="INP40" s="2"/>
      <c r="INQ40" s="2"/>
      <c r="INR40" s="2"/>
      <c r="INS40" s="2"/>
      <c r="INT40" s="2"/>
      <c r="INU40" s="2"/>
      <c r="INV40" s="2"/>
      <c r="INW40" s="2"/>
      <c r="INX40" s="2"/>
      <c r="INY40" s="2"/>
      <c r="INZ40" s="2"/>
      <c r="IOA40" s="2"/>
      <c r="IOB40" s="2"/>
      <c r="IOC40" s="2"/>
      <c r="IOD40" s="2"/>
      <c r="IOE40" s="2"/>
      <c r="IOF40" s="2"/>
      <c r="IOG40" s="2"/>
      <c r="IOH40" s="2"/>
      <c r="IOI40" s="2"/>
      <c r="IOJ40" s="2"/>
      <c r="IOK40" s="2"/>
      <c r="IOL40" s="2"/>
      <c r="IOM40" s="2"/>
      <c r="ION40" s="2"/>
      <c r="IOO40" s="2"/>
      <c r="IOP40" s="2"/>
      <c r="IOQ40" s="2"/>
      <c r="IOR40" s="2"/>
      <c r="IOS40" s="2"/>
      <c r="IOT40" s="2"/>
      <c r="IOU40" s="2"/>
      <c r="IOV40" s="2"/>
      <c r="IOW40" s="2"/>
      <c r="IOX40" s="2"/>
      <c r="IOY40" s="2"/>
      <c r="IOZ40" s="2"/>
      <c r="IPA40" s="2"/>
      <c r="IPB40" s="2"/>
      <c r="IPC40" s="2"/>
      <c r="IPD40" s="2"/>
      <c r="IPE40" s="2"/>
      <c r="IPF40" s="2"/>
      <c r="IPG40" s="2"/>
      <c r="IPH40" s="2"/>
      <c r="IPI40" s="2"/>
      <c r="IPJ40" s="2"/>
      <c r="IPK40" s="2"/>
      <c r="IPL40" s="2"/>
      <c r="IPM40" s="2"/>
      <c r="IPN40" s="2"/>
      <c r="IPO40" s="2"/>
      <c r="IPP40" s="2"/>
      <c r="IPQ40" s="2"/>
      <c r="IPR40" s="2"/>
      <c r="IPS40" s="2"/>
      <c r="IPT40" s="2"/>
      <c r="IPU40" s="2"/>
      <c r="IPV40" s="2"/>
      <c r="IPW40" s="2"/>
      <c r="IPX40" s="2"/>
      <c r="IPY40" s="2"/>
      <c r="IPZ40" s="2"/>
      <c r="IQA40" s="2"/>
      <c r="IQB40" s="2"/>
      <c r="IQC40" s="2"/>
      <c r="IQD40" s="2"/>
      <c r="IQE40" s="2"/>
      <c r="IQF40" s="2"/>
      <c r="IQG40" s="2"/>
      <c r="IQH40" s="2"/>
      <c r="IQI40" s="2"/>
      <c r="IQJ40" s="2"/>
      <c r="IQK40" s="2"/>
      <c r="IQL40" s="2"/>
      <c r="IQM40" s="2"/>
      <c r="IQN40" s="2"/>
      <c r="IQO40" s="2"/>
      <c r="IQP40" s="2"/>
      <c r="IQQ40" s="2"/>
      <c r="IQR40" s="2"/>
      <c r="IQS40" s="2"/>
      <c r="IQT40" s="2"/>
      <c r="IQU40" s="2"/>
      <c r="IQV40" s="2"/>
      <c r="IQW40" s="2"/>
      <c r="IQX40" s="2"/>
      <c r="IQY40" s="2"/>
      <c r="IQZ40" s="2"/>
      <c r="IRA40" s="2"/>
      <c r="IRB40" s="2"/>
      <c r="IRC40" s="2"/>
      <c r="IRD40" s="2"/>
      <c r="IRE40" s="2"/>
      <c r="IRF40" s="2"/>
      <c r="IRG40" s="2"/>
      <c r="IRH40" s="2"/>
      <c r="IRI40" s="2"/>
      <c r="IRJ40" s="2"/>
      <c r="IRK40" s="2"/>
      <c r="IRL40" s="2"/>
      <c r="IRM40" s="2"/>
      <c r="IRN40" s="2"/>
      <c r="IRO40" s="2"/>
      <c r="IRP40" s="2"/>
      <c r="IRQ40" s="2"/>
      <c r="IRR40" s="2"/>
      <c r="IRS40" s="2"/>
      <c r="IRT40" s="2"/>
      <c r="IRU40" s="2"/>
      <c r="IRV40" s="2"/>
      <c r="IRW40" s="2"/>
      <c r="IRX40" s="2"/>
      <c r="IRY40" s="2"/>
      <c r="IRZ40" s="2"/>
      <c r="ISA40" s="2"/>
      <c r="ISB40" s="2"/>
      <c r="ISC40" s="2"/>
      <c r="ISD40" s="2"/>
      <c r="ISE40" s="2"/>
      <c r="ISF40" s="2"/>
      <c r="ISG40" s="2"/>
      <c r="ISH40" s="2"/>
      <c r="ISI40" s="2"/>
      <c r="ISJ40" s="2"/>
      <c r="ISK40" s="2"/>
      <c r="ISL40" s="2"/>
      <c r="ISM40" s="2"/>
      <c r="ISN40" s="2"/>
      <c r="ISO40" s="2"/>
      <c r="ISP40" s="2"/>
      <c r="ISQ40" s="2"/>
      <c r="ISR40" s="2"/>
      <c r="ISS40" s="2"/>
      <c r="IST40" s="2"/>
      <c r="ISU40" s="2"/>
      <c r="ISV40" s="2"/>
      <c r="ISW40" s="2"/>
      <c r="ISX40" s="2"/>
      <c r="ISY40" s="2"/>
      <c r="ISZ40" s="2"/>
      <c r="ITA40" s="2"/>
      <c r="ITB40" s="2"/>
      <c r="ITC40" s="2"/>
      <c r="ITD40" s="2"/>
      <c r="ITE40" s="2"/>
      <c r="ITF40" s="2"/>
      <c r="ITG40" s="2"/>
      <c r="ITH40" s="2"/>
      <c r="ITI40" s="2"/>
      <c r="ITJ40" s="2"/>
      <c r="ITK40" s="2"/>
      <c r="ITL40" s="2"/>
      <c r="ITM40" s="2"/>
      <c r="ITN40" s="2"/>
      <c r="ITO40" s="2"/>
      <c r="ITP40" s="2"/>
      <c r="ITQ40" s="2"/>
      <c r="ITR40" s="2"/>
      <c r="ITS40" s="2"/>
      <c r="ITT40" s="2"/>
      <c r="ITU40" s="2"/>
      <c r="ITV40" s="2"/>
      <c r="ITW40" s="2"/>
      <c r="ITX40" s="2"/>
      <c r="ITY40" s="2"/>
      <c r="ITZ40" s="2"/>
      <c r="IUA40" s="2"/>
      <c r="IUB40" s="2"/>
      <c r="IUC40" s="2"/>
      <c r="IUD40" s="2"/>
      <c r="IUE40" s="2"/>
      <c r="IUF40" s="2"/>
      <c r="IUG40" s="2"/>
      <c r="IUH40" s="2"/>
      <c r="IUI40" s="2"/>
      <c r="IUJ40" s="2"/>
      <c r="IUK40" s="2"/>
      <c r="IUL40" s="2"/>
      <c r="IUM40" s="2"/>
      <c r="IUN40" s="2"/>
      <c r="IUO40" s="2"/>
      <c r="IUP40" s="2"/>
      <c r="IUQ40" s="2"/>
      <c r="IUR40" s="2"/>
      <c r="IUS40" s="2"/>
      <c r="IUT40" s="2"/>
      <c r="IUU40" s="2"/>
      <c r="IUV40" s="2"/>
      <c r="IUW40" s="2"/>
      <c r="IUX40" s="2"/>
      <c r="IUY40" s="2"/>
      <c r="IUZ40" s="2"/>
      <c r="IVA40" s="2"/>
      <c r="IVB40" s="2"/>
      <c r="IVC40" s="2"/>
      <c r="IVD40" s="2"/>
      <c r="IVE40" s="2"/>
      <c r="IVF40" s="2"/>
      <c r="IVG40" s="2"/>
      <c r="IVH40" s="2"/>
      <c r="IVI40" s="2"/>
      <c r="IVJ40" s="2"/>
      <c r="IVK40" s="2"/>
      <c r="IVL40" s="2"/>
      <c r="IVM40" s="2"/>
      <c r="IVN40" s="2"/>
      <c r="IVO40" s="2"/>
      <c r="IVP40" s="2"/>
      <c r="IVQ40" s="2"/>
      <c r="IVR40" s="2"/>
      <c r="IVS40" s="2"/>
      <c r="IVT40" s="2"/>
      <c r="IVU40" s="2"/>
      <c r="IVV40" s="2"/>
      <c r="IVW40" s="2"/>
      <c r="IVX40" s="2"/>
      <c r="IVY40" s="2"/>
      <c r="IVZ40" s="2"/>
      <c r="IWA40" s="2"/>
      <c r="IWB40" s="2"/>
      <c r="IWC40" s="2"/>
      <c r="IWD40" s="2"/>
      <c r="IWE40" s="2"/>
      <c r="IWF40" s="2"/>
      <c r="IWG40" s="2"/>
      <c r="IWH40" s="2"/>
      <c r="IWI40" s="2"/>
      <c r="IWJ40" s="2"/>
      <c r="IWK40" s="2"/>
      <c r="IWL40" s="2"/>
      <c r="IWM40" s="2"/>
      <c r="IWN40" s="2"/>
      <c r="IWO40" s="2"/>
      <c r="IWP40" s="2"/>
      <c r="IWQ40" s="2"/>
      <c r="IWR40" s="2"/>
      <c r="IWS40" s="2"/>
      <c r="IWT40" s="2"/>
      <c r="IWU40" s="2"/>
      <c r="IWV40" s="2"/>
      <c r="IWW40" s="2"/>
      <c r="IWX40" s="2"/>
      <c r="IWY40" s="2"/>
      <c r="IWZ40" s="2"/>
      <c r="IXA40" s="2"/>
      <c r="IXB40" s="2"/>
      <c r="IXC40" s="2"/>
      <c r="IXD40" s="2"/>
      <c r="IXE40" s="2"/>
      <c r="IXF40" s="2"/>
      <c r="IXG40" s="2"/>
      <c r="IXH40" s="2"/>
      <c r="IXI40" s="2"/>
      <c r="IXJ40" s="2"/>
      <c r="IXK40" s="2"/>
      <c r="IXL40" s="2"/>
      <c r="IXM40" s="2"/>
      <c r="IXN40" s="2"/>
      <c r="IXO40" s="2"/>
      <c r="IXP40" s="2"/>
      <c r="IXQ40" s="2"/>
      <c r="IXR40" s="2"/>
      <c r="IXS40" s="2"/>
      <c r="IXT40" s="2"/>
      <c r="IXU40" s="2"/>
      <c r="IXV40" s="2"/>
      <c r="IXW40" s="2"/>
      <c r="IXX40" s="2"/>
      <c r="IXY40" s="2"/>
      <c r="IXZ40" s="2"/>
      <c r="IYA40" s="2"/>
      <c r="IYB40" s="2"/>
      <c r="IYC40" s="2"/>
      <c r="IYD40" s="2"/>
      <c r="IYE40" s="2"/>
      <c r="IYF40" s="2"/>
      <c r="IYG40" s="2"/>
      <c r="IYH40" s="2"/>
      <c r="IYI40" s="2"/>
      <c r="IYJ40" s="2"/>
      <c r="IYK40" s="2"/>
      <c r="IYL40" s="2"/>
      <c r="IYM40" s="2"/>
      <c r="IYN40" s="2"/>
      <c r="IYO40" s="2"/>
      <c r="IYP40" s="2"/>
      <c r="IYQ40" s="2"/>
      <c r="IYR40" s="2"/>
      <c r="IYS40" s="2"/>
      <c r="IYT40" s="2"/>
      <c r="IYU40" s="2"/>
      <c r="IYV40" s="2"/>
      <c r="IYW40" s="2"/>
      <c r="IYX40" s="2"/>
      <c r="IYY40" s="2"/>
      <c r="IYZ40" s="2"/>
      <c r="IZA40" s="2"/>
      <c r="IZB40" s="2"/>
      <c r="IZC40" s="2"/>
      <c r="IZD40" s="2"/>
      <c r="IZE40" s="2"/>
      <c r="IZF40" s="2"/>
      <c r="IZG40" s="2"/>
      <c r="IZH40" s="2"/>
      <c r="IZI40" s="2"/>
      <c r="IZJ40" s="2"/>
      <c r="IZK40" s="2"/>
      <c r="IZL40" s="2"/>
      <c r="IZM40" s="2"/>
      <c r="IZN40" s="2"/>
      <c r="IZO40" s="2"/>
      <c r="IZP40" s="2"/>
      <c r="IZQ40" s="2"/>
      <c r="IZR40" s="2"/>
      <c r="IZS40" s="2"/>
      <c r="IZT40" s="2"/>
      <c r="IZU40" s="2"/>
      <c r="IZV40" s="2"/>
      <c r="IZW40" s="2"/>
      <c r="IZX40" s="2"/>
      <c r="IZY40" s="2"/>
      <c r="IZZ40" s="2"/>
      <c r="JAA40" s="2"/>
      <c r="JAB40" s="2"/>
      <c r="JAC40" s="2"/>
      <c r="JAD40" s="2"/>
      <c r="JAE40" s="2"/>
      <c r="JAF40" s="2"/>
      <c r="JAG40" s="2"/>
      <c r="JAH40" s="2"/>
      <c r="JAI40" s="2"/>
      <c r="JAJ40" s="2"/>
      <c r="JAK40" s="2"/>
      <c r="JAL40" s="2"/>
      <c r="JAM40" s="2"/>
      <c r="JAN40" s="2"/>
      <c r="JAO40" s="2"/>
      <c r="JAP40" s="2"/>
      <c r="JAQ40" s="2"/>
      <c r="JAR40" s="2"/>
      <c r="JAS40" s="2"/>
      <c r="JAT40" s="2"/>
      <c r="JAU40" s="2"/>
      <c r="JAV40" s="2"/>
      <c r="JAW40" s="2"/>
      <c r="JAX40" s="2"/>
      <c r="JAY40" s="2"/>
      <c r="JAZ40" s="2"/>
      <c r="JBA40" s="2"/>
      <c r="JBB40" s="2"/>
      <c r="JBC40" s="2"/>
      <c r="JBD40" s="2"/>
      <c r="JBE40" s="2"/>
      <c r="JBF40" s="2"/>
      <c r="JBG40" s="2"/>
      <c r="JBH40" s="2"/>
      <c r="JBI40" s="2"/>
      <c r="JBJ40" s="2"/>
      <c r="JBK40" s="2"/>
      <c r="JBL40" s="2"/>
      <c r="JBM40" s="2"/>
      <c r="JBN40" s="2"/>
      <c r="JBO40" s="2"/>
      <c r="JBP40" s="2"/>
      <c r="JBQ40" s="2"/>
      <c r="JBR40" s="2"/>
      <c r="JBS40" s="2"/>
      <c r="JBT40" s="2"/>
      <c r="JBU40" s="2"/>
      <c r="JBV40" s="2"/>
      <c r="JBW40" s="2"/>
      <c r="JBX40" s="2"/>
      <c r="JBY40" s="2"/>
      <c r="JBZ40" s="2"/>
      <c r="JCA40" s="2"/>
      <c r="JCB40" s="2"/>
      <c r="JCC40" s="2"/>
      <c r="JCD40" s="2"/>
      <c r="JCE40" s="2"/>
      <c r="JCF40" s="2"/>
      <c r="JCG40" s="2"/>
      <c r="JCH40" s="2"/>
      <c r="JCI40" s="2"/>
      <c r="JCJ40" s="2"/>
      <c r="JCK40" s="2"/>
      <c r="JCL40" s="2"/>
      <c r="JCM40" s="2"/>
      <c r="JCN40" s="2"/>
      <c r="JCO40" s="2"/>
      <c r="JCP40" s="2"/>
      <c r="JCQ40" s="2"/>
      <c r="JCR40" s="2"/>
      <c r="JCS40" s="2"/>
      <c r="JCT40" s="2"/>
      <c r="JCU40" s="2"/>
      <c r="JCV40" s="2"/>
      <c r="JCW40" s="2"/>
      <c r="JCX40" s="2"/>
      <c r="JCY40" s="2"/>
      <c r="JCZ40" s="2"/>
      <c r="JDA40" s="2"/>
      <c r="JDB40" s="2"/>
      <c r="JDC40" s="2"/>
      <c r="JDD40" s="2"/>
      <c r="JDE40" s="2"/>
      <c r="JDF40" s="2"/>
      <c r="JDG40" s="2"/>
      <c r="JDH40" s="2"/>
      <c r="JDI40" s="2"/>
      <c r="JDJ40" s="2"/>
      <c r="JDK40" s="2"/>
      <c r="JDL40" s="2"/>
      <c r="JDM40" s="2"/>
      <c r="JDN40" s="2"/>
      <c r="JDO40" s="2"/>
      <c r="JDP40" s="2"/>
      <c r="JDQ40" s="2"/>
      <c r="JDR40" s="2"/>
      <c r="JDS40" s="2"/>
      <c r="JDT40" s="2"/>
      <c r="JDU40" s="2"/>
      <c r="JDV40" s="2"/>
      <c r="JDW40" s="2"/>
      <c r="JDX40" s="2"/>
      <c r="JDY40" s="2"/>
      <c r="JDZ40" s="2"/>
      <c r="JEA40" s="2"/>
      <c r="JEB40" s="2"/>
      <c r="JEC40" s="2"/>
      <c r="JED40" s="2"/>
      <c r="JEE40" s="2"/>
      <c r="JEF40" s="2"/>
      <c r="JEG40" s="2"/>
      <c r="JEH40" s="2"/>
      <c r="JEI40" s="2"/>
      <c r="JEJ40" s="2"/>
      <c r="JEK40" s="2"/>
      <c r="JEL40" s="2"/>
      <c r="JEM40" s="2"/>
      <c r="JEN40" s="2"/>
      <c r="JEO40" s="2"/>
      <c r="JEP40" s="2"/>
      <c r="JEQ40" s="2"/>
      <c r="JER40" s="2"/>
      <c r="JES40" s="2"/>
      <c r="JET40" s="2"/>
      <c r="JEU40" s="2"/>
      <c r="JEV40" s="2"/>
      <c r="JEW40" s="2"/>
      <c r="JEX40" s="2"/>
      <c r="JEY40" s="2"/>
      <c r="JEZ40" s="2"/>
      <c r="JFA40" s="2"/>
      <c r="JFB40" s="2"/>
      <c r="JFC40" s="2"/>
      <c r="JFD40" s="2"/>
      <c r="JFE40" s="2"/>
      <c r="JFF40" s="2"/>
      <c r="JFG40" s="2"/>
      <c r="JFH40" s="2"/>
      <c r="JFI40" s="2"/>
      <c r="JFJ40" s="2"/>
      <c r="JFK40" s="2"/>
      <c r="JFL40" s="2"/>
      <c r="JFM40" s="2"/>
      <c r="JFN40" s="2"/>
      <c r="JFO40" s="2"/>
      <c r="JFP40" s="2"/>
      <c r="JFQ40" s="2"/>
      <c r="JFR40" s="2"/>
      <c r="JFS40" s="2"/>
      <c r="JFT40" s="2"/>
      <c r="JFU40" s="2"/>
      <c r="JFV40" s="2"/>
      <c r="JFW40" s="2"/>
      <c r="JFX40" s="2"/>
      <c r="JFY40" s="2"/>
      <c r="JFZ40" s="2"/>
      <c r="JGA40" s="2"/>
      <c r="JGB40" s="2"/>
      <c r="JGC40" s="2"/>
      <c r="JGD40" s="2"/>
      <c r="JGE40" s="2"/>
      <c r="JGF40" s="2"/>
      <c r="JGG40" s="2"/>
      <c r="JGH40" s="2"/>
      <c r="JGI40" s="2"/>
      <c r="JGJ40" s="2"/>
      <c r="JGK40" s="2"/>
      <c r="JGL40" s="2"/>
      <c r="JGM40" s="2"/>
      <c r="JGN40" s="2"/>
      <c r="JGO40" s="2"/>
      <c r="JGP40" s="2"/>
      <c r="JGQ40" s="2"/>
      <c r="JGR40" s="2"/>
      <c r="JGS40" s="2"/>
      <c r="JGT40" s="2"/>
      <c r="JGU40" s="2"/>
      <c r="JGV40" s="2"/>
      <c r="JGW40" s="2"/>
      <c r="JGX40" s="2"/>
      <c r="JGY40" s="2"/>
      <c r="JGZ40" s="2"/>
      <c r="JHA40" s="2"/>
      <c r="JHB40" s="2"/>
      <c r="JHC40" s="2"/>
      <c r="JHD40" s="2"/>
      <c r="JHE40" s="2"/>
      <c r="JHF40" s="2"/>
      <c r="JHG40" s="2"/>
      <c r="JHH40" s="2"/>
      <c r="JHI40" s="2"/>
      <c r="JHJ40" s="2"/>
      <c r="JHK40" s="2"/>
      <c r="JHL40" s="2"/>
      <c r="JHM40" s="2"/>
      <c r="JHN40" s="2"/>
      <c r="JHO40" s="2"/>
      <c r="JHP40" s="2"/>
      <c r="JHQ40" s="2"/>
      <c r="JHR40" s="2"/>
      <c r="JHS40" s="2"/>
      <c r="JHT40" s="2"/>
      <c r="JHU40" s="2"/>
      <c r="JHV40" s="2"/>
      <c r="JHW40" s="2"/>
      <c r="JHX40" s="2"/>
      <c r="JHY40" s="2"/>
      <c r="JHZ40" s="2"/>
      <c r="JIA40" s="2"/>
      <c r="JIB40" s="2"/>
      <c r="JIC40" s="2"/>
      <c r="JID40" s="2"/>
      <c r="JIE40" s="2"/>
      <c r="JIF40" s="2"/>
      <c r="JIG40" s="2"/>
      <c r="JIH40" s="2"/>
      <c r="JII40" s="2"/>
      <c r="JIJ40" s="2"/>
      <c r="JIK40" s="2"/>
      <c r="JIL40" s="2"/>
      <c r="JIM40" s="2"/>
      <c r="JIN40" s="2"/>
      <c r="JIO40" s="2"/>
      <c r="JIP40" s="2"/>
      <c r="JIQ40" s="2"/>
      <c r="JIR40" s="2"/>
      <c r="JIS40" s="2"/>
      <c r="JIT40" s="2"/>
      <c r="JIU40" s="2"/>
      <c r="JIV40" s="2"/>
      <c r="JIW40" s="2"/>
      <c r="JIX40" s="2"/>
      <c r="JIY40" s="2"/>
      <c r="JIZ40" s="2"/>
      <c r="JJA40" s="2"/>
      <c r="JJB40" s="2"/>
      <c r="JJC40" s="2"/>
      <c r="JJD40" s="2"/>
      <c r="JJE40" s="2"/>
      <c r="JJF40" s="2"/>
      <c r="JJG40" s="2"/>
      <c r="JJH40" s="2"/>
      <c r="JJI40" s="2"/>
      <c r="JJJ40" s="2"/>
      <c r="JJK40" s="2"/>
      <c r="JJL40" s="2"/>
      <c r="JJM40" s="2"/>
      <c r="JJN40" s="2"/>
      <c r="JJO40" s="2"/>
      <c r="JJP40" s="2"/>
      <c r="JJQ40" s="2"/>
      <c r="JJR40" s="2"/>
      <c r="JJS40" s="2"/>
      <c r="JJT40" s="2"/>
      <c r="JJU40" s="2"/>
      <c r="JJV40" s="2"/>
      <c r="JJW40" s="2"/>
      <c r="JJX40" s="2"/>
      <c r="JJY40" s="2"/>
      <c r="JJZ40" s="2"/>
      <c r="JKA40" s="2"/>
      <c r="JKB40" s="2"/>
      <c r="JKC40" s="2"/>
      <c r="JKD40" s="2"/>
      <c r="JKE40" s="2"/>
      <c r="JKF40" s="2"/>
      <c r="JKG40" s="2"/>
      <c r="JKH40" s="2"/>
      <c r="JKI40" s="2"/>
      <c r="JKJ40" s="2"/>
      <c r="JKK40" s="2"/>
      <c r="JKL40" s="2"/>
      <c r="JKM40" s="2"/>
      <c r="JKN40" s="2"/>
      <c r="JKO40" s="2"/>
      <c r="JKP40" s="2"/>
      <c r="JKQ40" s="2"/>
      <c r="JKR40" s="2"/>
      <c r="JKS40" s="2"/>
      <c r="JKT40" s="2"/>
      <c r="JKU40" s="2"/>
      <c r="JKV40" s="2"/>
      <c r="JKW40" s="2"/>
      <c r="JKX40" s="2"/>
      <c r="JKY40" s="2"/>
      <c r="JKZ40" s="2"/>
      <c r="JLA40" s="2"/>
      <c r="JLB40" s="2"/>
      <c r="JLC40" s="2"/>
      <c r="JLD40" s="2"/>
      <c r="JLE40" s="2"/>
      <c r="JLF40" s="2"/>
      <c r="JLG40" s="2"/>
      <c r="JLH40" s="2"/>
      <c r="JLI40" s="2"/>
      <c r="JLJ40" s="2"/>
      <c r="JLK40" s="2"/>
      <c r="JLL40" s="2"/>
      <c r="JLM40" s="2"/>
      <c r="JLN40" s="2"/>
      <c r="JLO40" s="2"/>
      <c r="JLP40" s="2"/>
      <c r="JLQ40" s="2"/>
      <c r="JLR40" s="2"/>
      <c r="JLS40" s="2"/>
      <c r="JLT40" s="2"/>
      <c r="JLU40" s="2"/>
      <c r="JLV40" s="2"/>
      <c r="JLW40" s="2"/>
      <c r="JLX40" s="2"/>
      <c r="JLY40" s="2"/>
      <c r="JLZ40" s="2"/>
      <c r="JMA40" s="2"/>
      <c r="JMB40" s="2"/>
      <c r="JMC40" s="2"/>
      <c r="JMD40" s="2"/>
      <c r="JME40" s="2"/>
      <c r="JMF40" s="2"/>
      <c r="JMG40" s="2"/>
      <c r="JMH40" s="2"/>
      <c r="JMI40" s="2"/>
      <c r="JMJ40" s="2"/>
      <c r="JMK40" s="2"/>
      <c r="JML40" s="2"/>
      <c r="JMM40" s="2"/>
      <c r="JMN40" s="2"/>
      <c r="JMO40" s="2"/>
      <c r="JMP40" s="2"/>
      <c r="JMQ40" s="2"/>
      <c r="JMR40" s="2"/>
      <c r="JMS40" s="2"/>
      <c r="JMT40" s="2"/>
      <c r="JMU40" s="2"/>
      <c r="JMV40" s="2"/>
      <c r="JMW40" s="2"/>
      <c r="JMX40" s="2"/>
      <c r="JMY40" s="2"/>
      <c r="JMZ40" s="2"/>
      <c r="JNA40" s="2"/>
      <c r="JNB40" s="2"/>
      <c r="JNC40" s="2"/>
      <c r="JND40" s="2"/>
      <c r="JNE40" s="2"/>
      <c r="JNF40" s="2"/>
      <c r="JNG40" s="2"/>
      <c r="JNH40" s="2"/>
      <c r="JNI40" s="2"/>
      <c r="JNJ40" s="2"/>
      <c r="JNK40" s="2"/>
      <c r="JNL40" s="2"/>
      <c r="JNM40" s="2"/>
      <c r="JNN40" s="2"/>
      <c r="JNO40" s="2"/>
      <c r="JNP40" s="2"/>
      <c r="JNQ40" s="2"/>
      <c r="JNR40" s="2"/>
      <c r="JNS40" s="2"/>
      <c r="JNT40" s="2"/>
      <c r="JNU40" s="2"/>
      <c r="JNV40" s="2"/>
      <c r="JNW40" s="2"/>
      <c r="JNX40" s="2"/>
      <c r="JNY40" s="2"/>
      <c r="JNZ40" s="2"/>
      <c r="JOA40" s="2"/>
      <c r="JOB40" s="2"/>
      <c r="JOC40" s="2"/>
      <c r="JOD40" s="2"/>
      <c r="JOE40" s="2"/>
      <c r="JOF40" s="2"/>
      <c r="JOG40" s="2"/>
      <c r="JOH40" s="2"/>
      <c r="JOI40" s="2"/>
      <c r="JOJ40" s="2"/>
      <c r="JOK40" s="2"/>
      <c r="JOL40" s="2"/>
      <c r="JOM40" s="2"/>
      <c r="JON40" s="2"/>
      <c r="JOO40" s="2"/>
      <c r="JOP40" s="2"/>
      <c r="JOQ40" s="2"/>
      <c r="JOR40" s="2"/>
      <c r="JOS40" s="2"/>
      <c r="JOT40" s="2"/>
      <c r="JOU40" s="2"/>
      <c r="JOV40" s="2"/>
      <c r="JOW40" s="2"/>
      <c r="JOX40" s="2"/>
      <c r="JOY40" s="2"/>
      <c r="JOZ40" s="2"/>
      <c r="JPA40" s="2"/>
      <c r="JPB40" s="2"/>
      <c r="JPC40" s="2"/>
      <c r="JPD40" s="2"/>
      <c r="JPE40" s="2"/>
      <c r="JPF40" s="2"/>
      <c r="JPG40" s="2"/>
      <c r="JPH40" s="2"/>
      <c r="JPI40" s="2"/>
      <c r="JPJ40" s="2"/>
      <c r="JPK40" s="2"/>
      <c r="JPL40" s="2"/>
      <c r="JPM40" s="2"/>
      <c r="JPN40" s="2"/>
      <c r="JPO40" s="2"/>
      <c r="JPP40" s="2"/>
      <c r="JPQ40" s="2"/>
      <c r="JPR40" s="2"/>
      <c r="JPS40" s="2"/>
      <c r="JPT40" s="2"/>
      <c r="JPU40" s="2"/>
      <c r="JPV40" s="2"/>
      <c r="JPW40" s="2"/>
      <c r="JPX40" s="2"/>
      <c r="JPY40" s="2"/>
      <c r="JPZ40" s="2"/>
      <c r="JQA40" s="2"/>
      <c r="JQB40" s="2"/>
      <c r="JQC40" s="2"/>
      <c r="JQD40" s="2"/>
      <c r="JQE40" s="2"/>
      <c r="JQF40" s="2"/>
      <c r="JQG40" s="2"/>
      <c r="JQH40" s="2"/>
      <c r="JQI40" s="2"/>
      <c r="JQJ40" s="2"/>
      <c r="JQK40" s="2"/>
      <c r="JQL40" s="2"/>
      <c r="JQM40" s="2"/>
      <c r="JQN40" s="2"/>
      <c r="JQO40" s="2"/>
      <c r="JQP40" s="2"/>
      <c r="JQQ40" s="2"/>
      <c r="JQR40" s="2"/>
      <c r="JQS40" s="2"/>
      <c r="JQT40" s="2"/>
      <c r="JQU40" s="2"/>
      <c r="JQV40" s="2"/>
      <c r="JQW40" s="2"/>
      <c r="JQX40" s="2"/>
      <c r="JQY40" s="2"/>
      <c r="JQZ40" s="2"/>
      <c r="JRA40" s="2"/>
      <c r="JRB40" s="2"/>
      <c r="JRC40" s="2"/>
      <c r="JRD40" s="2"/>
      <c r="JRE40" s="2"/>
      <c r="JRF40" s="2"/>
      <c r="JRG40" s="2"/>
      <c r="JRH40" s="2"/>
      <c r="JRI40" s="2"/>
      <c r="JRJ40" s="2"/>
      <c r="JRK40" s="2"/>
      <c r="JRL40" s="2"/>
      <c r="JRM40" s="2"/>
      <c r="JRN40" s="2"/>
      <c r="JRO40" s="2"/>
      <c r="JRP40" s="2"/>
      <c r="JRQ40" s="2"/>
      <c r="JRR40" s="2"/>
      <c r="JRS40" s="2"/>
      <c r="JRT40" s="2"/>
      <c r="JRU40" s="2"/>
      <c r="JRV40" s="2"/>
      <c r="JRW40" s="2"/>
      <c r="JRX40" s="2"/>
      <c r="JRY40" s="2"/>
      <c r="JRZ40" s="2"/>
      <c r="JSA40" s="2"/>
      <c r="JSB40" s="2"/>
      <c r="JSC40" s="2"/>
      <c r="JSD40" s="2"/>
      <c r="JSE40" s="2"/>
      <c r="JSF40" s="2"/>
      <c r="JSG40" s="2"/>
      <c r="JSH40" s="2"/>
      <c r="JSI40" s="2"/>
      <c r="JSJ40" s="2"/>
      <c r="JSK40" s="2"/>
      <c r="JSL40" s="2"/>
      <c r="JSM40" s="2"/>
      <c r="JSN40" s="2"/>
      <c r="JSO40" s="2"/>
      <c r="JSP40" s="2"/>
      <c r="JSQ40" s="2"/>
      <c r="JSR40" s="2"/>
      <c r="JSS40" s="2"/>
      <c r="JST40" s="2"/>
      <c r="JSU40" s="2"/>
      <c r="JSV40" s="2"/>
      <c r="JSW40" s="2"/>
      <c r="JSX40" s="2"/>
      <c r="JSY40" s="2"/>
      <c r="JSZ40" s="2"/>
      <c r="JTA40" s="2"/>
      <c r="JTB40" s="2"/>
      <c r="JTC40" s="2"/>
      <c r="JTD40" s="2"/>
      <c r="JTE40" s="2"/>
      <c r="JTF40" s="2"/>
      <c r="JTG40" s="2"/>
      <c r="JTH40" s="2"/>
      <c r="JTI40" s="2"/>
      <c r="JTJ40" s="2"/>
      <c r="JTK40" s="2"/>
      <c r="JTL40" s="2"/>
      <c r="JTM40" s="2"/>
      <c r="JTN40" s="2"/>
      <c r="JTO40" s="2"/>
      <c r="JTP40" s="2"/>
      <c r="JTQ40" s="2"/>
      <c r="JTR40" s="2"/>
      <c r="JTS40" s="2"/>
      <c r="JTT40" s="2"/>
      <c r="JTU40" s="2"/>
      <c r="JTV40" s="2"/>
      <c r="JTW40" s="2"/>
      <c r="JTX40" s="2"/>
      <c r="JTY40" s="2"/>
      <c r="JTZ40" s="2"/>
      <c r="JUA40" s="2"/>
      <c r="JUB40" s="2"/>
      <c r="JUC40" s="2"/>
      <c r="JUD40" s="2"/>
      <c r="JUE40" s="2"/>
      <c r="JUF40" s="2"/>
      <c r="JUG40" s="2"/>
      <c r="JUH40" s="2"/>
      <c r="JUI40" s="2"/>
      <c r="JUJ40" s="2"/>
      <c r="JUK40" s="2"/>
      <c r="JUL40" s="2"/>
      <c r="JUM40" s="2"/>
      <c r="JUN40" s="2"/>
      <c r="JUO40" s="2"/>
      <c r="JUP40" s="2"/>
      <c r="JUQ40" s="2"/>
      <c r="JUR40" s="2"/>
      <c r="JUS40" s="2"/>
      <c r="JUT40" s="2"/>
      <c r="JUU40" s="2"/>
      <c r="JUV40" s="2"/>
      <c r="JUW40" s="2"/>
      <c r="JUX40" s="2"/>
      <c r="JUY40" s="2"/>
      <c r="JUZ40" s="2"/>
      <c r="JVA40" s="2"/>
      <c r="JVB40" s="2"/>
      <c r="JVC40" s="2"/>
      <c r="JVD40" s="2"/>
      <c r="JVE40" s="2"/>
      <c r="JVF40" s="2"/>
      <c r="JVG40" s="2"/>
      <c r="JVH40" s="2"/>
      <c r="JVI40" s="2"/>
      <c r="JVJ40" s="2"/>
      <c r="JVK40" s="2"/>
      <c r="JVL40" s="2"/>
      <c r="JVM40" s="2"/>
      <c r="JVN40" s="2"/>
      <c r="JVO40" s="2"/>
      <c r="JVP40" s="2"/>
      <c r="JVQ40" s="2"/>
      <c r="JVR40" s="2"/>
      <c r="JVS40" s="2"/>
      <c r="JVT40" s="2"/>
      <c r="JVU40" s="2"/>
      <c r="JVV40" s="2"/>
      <c r="JVW40" s="2"/>
      <c r="JVX40" s="2"/>
      <c r="JVY40" s="2"/>
      <c r="JVZ40" s="2"/>
      <c r="JWA40" s="2"/>
      <c r="JWB40" s="2"/>
      <c r="JWC40" s="2"/>
      <c r="JWD40" s="2"/>
      <c r="JWE40" s="2"/>
      <c r="JWF40" s="2"/>
      <c r="JWG40" s="2"/>
      <c r="JWH40" s="2"/>
      <c r="JWI40" s="2"/>
      <c r="JWJ40" s="2"/>
      <c r="JWK40" s="2"/>
      <c r="JWL40" s="2"/>
      <c r="JWM40" s="2"/>
      <c r="JWN40" s="2"/>
      <c r="JWO40" s="2"/>
      <c r="JWP40" s="2"/>
      <c r="JWQ40" s="2"/>
      <c r="JWR40" s="2"/>
      <c r="JWS40" s="2"/>
      <c r="JWT40" s="2"/>
      <c r="JWU40" s="2"/>
      <c r="JWV40" s="2"/>
      <c r="JWW40" s="2"/>
      <c r="JWX40" s="2"/>
      <c r="JWY40" s="2"/>
      <c r="JWZ40" s="2"/>
      <c r="JXA40" s="2"/>
      <c r="JXB40" s="2"/>
      <c r="JXC40" s="2"/>
      <c r="JXD40" s="2"/>
      <c r="JXE40" s="2"/>
      <c r="JXF40" s="2"/>
      <c r="JXG40" s="2"/>
      <c r="JXH40" s="2"/>
      <c r="JXI40" s="2"/>
      <c r="JXJ40" s="2"/>
      <c r="JXK40" s="2"/>
      <c r="JXL40" s="2"/>
      <c r="JXM40" s="2"/>
      <c r="JXN40" s="2"/>
      <c r="JXO40" s="2"/>
      <c r="JXP40" s="2"/>
      <c r="JXQ40" s="2"/>
      <c r="JXR40" s="2"/>
      <c r="JXS40" s="2"/>
      <c r="JXT40" s="2"/>
      <c r="JXU40" s="2"/>
      <c r="JXV40" s="2"/>
      <c r="JXW40" s="2"/>
      <c r="JXX40" s="2"/>
      <c r="JXY40" s="2"/>
      <c r="JXZ40" s="2"/>
      <c r="JYA40" s="2"/>
      <c r="JYB40" s="2"/>
      <c r="JYC40" s="2"/>
      <c r="JYD40" s="2"/>
      <c r="JYE40" s="2"/>
      <c r="JYF40" s="2"/>
      <c r="JYG40" s="2"/>
      <c r="JYH40" s="2"/>
      <c r="JYI40" s="2"/>
      <c r="JYJ40" s="2"/>
      <c r="JYK40" s="2"/>
      <c r="JYL40" s="2"/>
      <c r="JYM40" s="2"/>
      <c r="JYN40" s="2"/>
      <c r="JYO40" s="2"/>
      <c r="JYP40" s="2"/>
      <c r="JYQ40" s="2"/>
      <c r="JYR40" s="2"/>
      <c r="JYS40" s="2"/>
      <c r="JYT40" s="2"/>
      <c r="JYU40" s="2"/>
      <c r="JYV40" s="2"/>
      <c r="JYW40" s="2"/>
      <c r="JYX40" s="2"/>
      <c r="JYY40" s="2"/>
      <c r="JYZ40" s="2"/>
      <c r="JZA40" s="2"/>
      <c r="JZB40" s="2"/>
      <c r="JZC40" s="2"/>
      <c r="JZD40" s="2"/>
      <c r="JZE40" s="2"/>
      <c r="JZF40" s="2"/>
      <c r="JZG40" s="2"/>
      <c r="JZH40" s="2"/>
      <c r="JZI40" s="2"/>
      <c r="JZJ40" s="2"/>
      <c r="JZK40" s="2"/>
      <c r="JZL40" s="2"/>
      <c r="JZM40" s="2"/>
      <c r="JZN40" s="2"/>
      <c r="JZO40" s="2"/>
      <c r="JZP40" s="2"/>
      <c r="JZQ40" s="2"/>
      <c r="JZR40" s="2"/>
      <c r="JZS40" s="2"/>
      <c r="JZT40" s="2"/>
      <c r="JZU40" s="2"/>
      <c r="JZV40" s="2"/>
      <c r="JZW40" s="2"/>
      <c r="JZX40" s="2"/>
      <c r="JZY40" s="2"/>
      <c r="JZZ40" s="2"/>
      <c r="KAA40" s="2"/>
      <c r="KAB40" s="2"/>
      <c r="KAC40" s="2"/>
      <c r="KAD40" s="2"/>
      <c r="KAE40" s="2"/>
      <c r="KAF40" s="2"/>
      <c r="KAG40" s="2"/>
      <c r="KAH40" s="2"/>
      <c r="KAI40" s="2"/>
      <c r="KAJ40" s="2"/>
      <c r="KAK40" s="2"/>
      <c r="KAL40" s="2"/>
      <c r="KAM40" s="2"/>
      <c r="KAN40" s="2"/>
      <c r="KAO40" s="2"/>
      <c r="KAP40" s="2"/>
      <c r="KAQ40" s="2"/>
      <c r="KAR40" s="2"/>
      <c r="KAS40" s="2"/>
      <c r="KAT40" s="2"/>
      <c r="KAU40" s="2"/>
      <c r="KAV40" s="2"/>
      <c r="KAW40" s="2"/>
      <c r="KAX40" s="2"/>
      <c r="KAY40" s="2"/>
      <c r="KAZ40" s="2"/>
      <c r="KBA40" s="2"/>
      <c r="KBB40" s="2"/>
      <c r="KBC40" s="2"/>
      <c r="KBD40" s="2"/>
      <c r="KBE40" s="2"/>
      <c r="KBF40" s="2"/>
      <c r="KBG40" s="2"/>
      <c r="KBH40" s="2"/>
      <c r="KBI40" s="2"/>
      <c r="KBJ40" s="2"/>
      <c r="KBK40" s="2"/>
      <c r="KBL40" s="2"/>
      <c r="KBM40" s="2"/>
      <c r="KBN40" s="2"/>
      <c r="KBO40" s="2"/>
      <c r="KBP40" s="2"/>
      <c r="KBQ40" s="2"/>
      <c r="KBR40" s="2"/>
      <c r="KBS40" s="2"/>
      <c r="KBT40" s="2"/>
      <c r="KBU40" s="2"/>
      <c r="KBV40" s="2"/>
      <c r="KBW40" s="2"/>
      <c r="KBX40" s="2"/>
      <c r="KBY40" s="2"/>
      <c r="KBZ40" s="2"/>
      <c r="KCA40" s="2"/>
      <c r="KCB40" s="2"/>
      <c r="KCC40" s="2"/>
      <c r="KCD40" s="2"/>
      <c r="KCE40" s="2"/>
      <c r="KCF40" s="2"/>
      <c r="KCG40" s="2"/>
      <c r="KCH40" s="2"/>
      <c r="KCI40" s="2"/>
      <c r="KCJ40" s="2"/>
      <c r="KCK40" s="2"/>
      <c r="KCL40" s="2"/>
      <c r="KCM40" s="2"/>
      <c r="KCN40" s="2"/>
      <c r="KCO40" s="2"/>
      <c r="KCP40" s="2"/>
      <c r="KCQ40" s="2"/>
      <c r="KCR40" s="2"/>
      <c r="KCS40" s="2"/>
      <c r="KCT40" s="2"/>
      <c r="KCU40" s="2"/>
      <c r="KCV40" s="2"/>
      <c r="KCW40" s="2"/>
      <c r="KCX40" s="2"/>
      <c r="KCY40" s="2"/>
      <c r="KCZ40" s="2"/>
      <c r="KDA40" s="2"/>
      <c r="KDB40" s="2"/>
      <c r="KDC40" s="2"/>
      <c r="KDD40" s="2"/>
      <c r="KDE40" s="2"/>
      <c r="KDF40" s="2"/>
      <c r="KDG40" s="2"/>
      <c r="KDH40" s="2"/>
      <c r="KDI40" s="2"/>
      <c r="KDJ40" s="2"/>
      <c r="KDK40" s="2"/>
      <c r="KDL40" s="2"/>
      <c r="KDM40" s="2"/>
      <c r="KDN40" s="2"/>
      <c r="KDO40" s="2"/>
      <c r="KDP40" s="2"/>
      <c r="KDQ40" s="2"/>
      <c r="KDR40" s="2"/>
      <c r="KDS40" s="2"/>
      <c r="KDT40" s="2"/>
      <c r="KDU40" s="2"/>
      <c r="KDV40" s="2"/>
      <c r="KDW40" s="2"/>
      <c r="KDX40" s="2"/>
      <c r="KDY40" s="2"/>
      <c r="KDZ40" s="2"/>
      <c r="KEA40" s="2"/>
      <c r="KEB40" s="2"/>
      <c r="KEC40" s="2"/>
      <c r="KED40" s="2"/>
      <c r="KEE40" s="2"/>
      <c r="KEF40" s="2"/>
      <c r="KEG40" s="2"/>
      <c r="KEH40" s="2"/>
      <c r="KEI40" s="2"/>
      <c r="KEJ40" s="2"/>
      <c r="KEK40" s="2"/>
      <c r="KEL40" s="2"/>
      <c r="KEM40" s="2"/>
      <c r="KEN40" s="2"/>
      <c r="KEO40" s="2"/>
      <c r="KEP40" s="2"/>
      <c r="KEQ40" s="2"/>
      <c r="KER40" s="2"/>
      <c r="KES40" s="2"/>
      <c r="KET40" s="2"/>
      <c r="KEU40" s="2"/>
      <c r="KEV40" s="2"/>
      <c r="KEW40" s="2"/>
      <c r="KEX40" s="2"/>
      <c r="KEY40" s="2"/>
      <c r="KEZ40" s="2"/>
      <c r="KFA40" s="2"/>
      <c r="KFB40" s="2"/>
      <c r="KFC40" s="2"/>
      <c r="KFD40" s="2"/>
      <c r="KFE40" s="2"/>
      <c r="KFF40" s="2"/>
      <c r="KFG40" s="2"/>
      <c r="KFH40" s="2"/>
      <c r="KFI40" s="2"/>
      <c r="KFJ40" s="2"/>
      <c r="KFK40" s="2"/>
      <c r="KFL40" s="2"/>
      <c r="KFM40" s="2"/>
      <c r="KFN40" s="2"/>
      <c r="KFO40" s="2"/>
      <c r="KFP40" s="2"/>
      <c r="KFQ40" s="2"/>
      <c r="KFR40" s="2"/>
      <c r="KFS40" s="2"/>
      <c r="KFT40" s="2"/>
      <c r="KFU40" s="2"/>
      <c r="KFV40" s="2"/>
      <c r="KFW40" s="2"/>
      <c r="KFX40" s="2"/>
      <c r="KFY40" s="2"/>
      <c r="KFZ40" s="2"/>
      <c r="KGA40" s="2"/>
      <c r="KGB40" s="2"/>
      <c r="KGC40" s="2"/>
      <c r="KGD40" s="2"/>
      <c r="KGE40" s="2"/>
      <c r="KGF40" s="2"/>
      <c r="KGG40" s="2"/>
      <c r="KGH40" s="2"/>
      <c r="KGI40" s="2"/>
      <c r="KGJ40" s="2"/>
      <c r="KGK40" s="2"/>
      <c r="KGL40" s="2"/>
      <c r="KGM40" s="2"/>
      <c r="KGN40" s="2"/>
      <c r="KGO40" s="2"/>
      <c r="KGP40" s="2"/>
      <c r="KGQ40" s="2"/>
      <c r="KGR40" s="2"/>
      <c r="KGS40" s="2"/>
      <c r="KGT40" s="2"/>
      <c r="KGU40" s="2"/>
      <c r="KGV40" s="2"/>
      <c r="KGW40" s="2"/>
      <c r="KGX40" s="2"/>
      <c r="KGY40" s="2"/>
      <c r="KGZ40" s="2"/>
      <c r="KHA40" s="2"/>
      <c r="KHB40" s="2"/>
      <c r="KHC40" s="2"/>
      <c r="KHD40" s="2"/>
      <c r="KHE40" s="2"/>
      <c r="KHF40" s="2"/>
      <c r="KHG40" s="2"/>
      <c r="KHH40" s="2"/>
      <c r="KHI40" s="2"/>
      <c r="KHJ40" s="2"/>
      <c r="KHK40" s="2"/>
      <c r="KHL40" s="2"/>
      <c r="KHM40" s="2"/>
      <c r="KHN40" s="2"/>
      <c r="KHO40" s="2"/>
      <c r="KHP40" s="2"/>
      <c r="KHQ40" s="2"/>
      <c r="KHR40" s="2"/>
      <c r="KHS40" s="2"/>
      <c r="KHT40" s="2"/>
      <c r="KHU40" s="2"/>
      <c r="KHV40" s="2"/>
      <c r="KHW40" s="2"/>
      <c r="KHX40" s="2"/>
      <c r="KHY40" s="2"/>
      <c r="KHZ40" s="2"/>
      <c r="KIA40" s="2"/>
      <c r="KIB40" s="2"/>
      <c r="KIC40" s="2"/>
      <c r="KID40" s="2"/>
      <c r="KIE40" s="2"/>
      <c r="KIF40" s="2"/>
      <c r="KIG40" s="2"/>
      <c r="KIH40" s="2"/>
      <c r="KII40" s="2"/>
      <c r="KIJ40" s="2"/>
      <c r="KIK40" s="2"/>
      <c r="KIL40" s="2"/>
      <c r="KIM40" s="2"/>
      <c r="KIN40" s="2"/>
      <c r="KIO40" s="2"/>
      <c r="KIP40" s="2"/>
      <c r="KIQ40" s="2"/>
      <c r="KIR40" s="2"/>
      <c r="KIS40" s="2"/>
      <c r="KIT40" s="2"/>
      <c r="KIU40" s="2"/>
      <c r="KIV40" s="2"/>
      <c r="KIW40" s="2"/>
      <c r="KIX40" s="2"/>
      <c r="KIY40" s="2"/>
      <c r="KIZ40" s="2"/>
      <c r="KJA40" s="2"/>
      <c r="KJB40" s="2"/>
      <c r="KJC40" s="2"/>
      <c r="KJD40" s="2"/>
      <c r="KJE40" s="2"/>
      <c r="KJF40" s="2"/>
      <c r="KJG40" s="2"/>
      <c r="KJH40" s="2"/>
      <c r="KJI40" s="2"/>
      <c r="KJJ40" s="2"/>
      <c r="KJK40" s="2"/>
      <c r="KJL40" s="2"/>
      <c r="KJM40" s="2"/>
      <c r="KJN40" s="2"/>
      <c r="KJO40" s="2"/>
      <c r="KJP40" s="2"/>
      <c r="KJQ40" s="2"/>
      <c r="KJR40" s="2"/>
      <c r="KJS40" s="2"/>
      <c r="KJT40" s="2"/>
      <c r="KJU40" s="2"/>
      <c r="KJV40" s="2"/>
      <c r="KJW40" s="2"/>
      <c r="KJX40" s="2"/>
      <c r="KJY40" s="2"/>
      <c r="KJZ40" s="2"/>
      <c r="KKA40" s="2"/>
      <c r="KKB40" s="2"/>
      <c r="KKC40" s="2"/>
      <c r="KKD40" s="2"/>
      <c r="KKE40" s="2"/>
      <c r="KKF40" s="2"/>
      <c r="KKG40" s="2"/>
      <c r="KKH40" s="2"/>
      <c r="KKI40" s="2"/>
      <c r="KKJ40" s="2"/>
      <c r="KKK40" s="2"/>
      <c r="KKL40" s="2"/>
      <c r="KKM40" s="2"/>
      <c r="KKN40" s="2"/>
      <c r="KKO40" s="2"/>
      <c r="KKP40" s="2"/>
      <c r="KKQ40" s="2"/>
      <c r="KKR40" s="2"/>
      <c r="KKS40" s="2"/>
      <c r="KKT40" s="2"/>
      <c r="KKU40" s="2"/>
      <c r="KKV40" s="2"/>
      <c r="KKW40" s="2"/>
      <c r="KKX40" s="2"/>
      <c r="KKY40" s="2"/>
      <c r="KKZ40" s="2"/>
      <c r="KLA40" s="2"/>
      <c r="KLB40" s="2"/>
      <c r="KLC40" s="2"/>
      <c r="KLD40" s="2"/>
      <c r="KLE40" s="2"/>
      <c r="KLF40" s="2"/>
      <c r="KLG40" s="2"/>
      <c r="KLH40" s="2"/>
      <c r="KLI40" s="2"/>
      <c r="KLJ40" s="2"/>
      <c r="KLK40" s="2"/>
      <c r="KLL40" s="2"/>
      <c r="KLM40" s="2"/>
      <c r="KLN40" s="2"/>
      <c r="KLO40" s="2"/>
      <c r="KLP40" s="2"/>
      <c r="KLQ40" s="2"/>
      <c r="KLR40" s="2"/>
      <c r="KLS40" s="2"/>
      <c r="KLT40" s="2"/>
      <c r="KLU40" s="2"/>
      <c r="KLV40" s="2"/>
      <c r="KLW40" s="2"/>
      <c r="KLX40" s="2"/>
      <c r="KLY40" s="2"/>
      <c r="KLZ40" s="2"/>
      <c r="KMA40" s="2"/>
      <c r="KMB40" s="2"/>
      <c r="KMC40" s="2"/>
      <c r="KMD40" s="2"/>
      <c r="KME40" s="2"/>
      <c r="KMF40" s="2"/>
      <c r="KMG40" s="2"/>
      <c r="KMH40" s="2"/>
      <c r="KMI40" s="2"/>
      <c r="KMJ40" s="2"/>
      <c r="KMK40" s="2"/>
      <c r="KML40" s="2"/>
      <c r="KMM40" s="2"/>
      <c r="KMN40" s="2"/>
      <c r="KMO40" s="2"/>
      <c r="KMP40" s="2"/>
      <c r="KMQ40" s="2"/>
      <c r="KMR40" s="2"/>
      <c r="KMS40" s="2"/>
      <c r="KMT40" s="2"/>
      <c r="KMU40" s="2"/>
      <c r="KMV40" s="2"/>
      <c r="KMW40" s="2"/>
      <c r="KMX40" s="2"/>
      <c r="KMY40" s="2"/>
      <c r="KMZ40" s="2"/>
      <c r="KNA40" s="2"/>
      <c r="KNB40" s="2"/>
      <c r="KNC40" s="2"/>
      <c r="KND40" s="2"/>
      <c r="KNE40" s="2"/>
      <c r="KNF40" s="2"/>
      <c r="KNG40" s="2"/>
      <c r="KNH40" s="2"/>
      <c r="KNI40" s="2"/>
      <c r="KNJ40" s="2"/>
      <c r="KNK40" s="2"/>
      <c r="KNL40" s="2"/>
      <c r="KNM40" s="2"/>
      <c r="KNN40" s="2"/>
      <c r="KNO40" s="2"/>
      <c r="KNP40" s="2"/>
      <c r="KNQ40" s="2"/>
      <c r="KNR40" s="2"/>
      <c r="KNS40" s="2"/>
      <c r="KNT40" s="2"/>
      <c r="KNU40" s="2"/>
      <c r="KNV40" s="2"/>
      <c r="KNW40" s="2"/>
      <c r="KNX40" s="2"/>
      <c r="KNY40" s="2"/>
      <c r="KNZ40" s="2"/>
      <c r="KOA40" s="2"/>
      <c r="KOB40" s="2"/>
      <c r="KOC40" s="2"/>
      <c r="KOD40" s="2"/>
      <c r="KOE40" s="2"/>
      <c r="KOF40" s="2"/>
      <c r="KOG40" s="2"/>
      <c r="KOH40" s="2"/>
      <c r="KOI40" s="2"/>
      <c r="KOJ40" s="2"/>
      <c r="KOK40" s="2"/>
      <c r="KOL40" s="2"/>
      <c r="KOM40" s="2"/>
      <c r="KON40" s="2"/>
      <c r="KOO40" s="2"/>
      <c r="KOP40" s="2"/>
      <c r="KOQ40" s="2"/>
      <c r="KOR40" s="2"/>
      <c r="KOS40" s="2"/>
      <c r="KOT40" s="2"/>
      <c r="KOU40" s="2"/>
      <c r="KOV40" s="2"/>
      <c r="KOW40" s="2"/>
      <c r="KOX40" s="2"/>
      <c r="KOY40" s="2"/>
      <c r="KOZ40" s="2"/>
      <c r="KPA40" s="2"/>
      <c r="KPB40" s="2"/>
      <c r="KPC40" s="2"/>
      <c r="KPD40" s="2"/>
      <c r="KPE40" s="2"/>
      <c r="KPF40" s="2"/>
      <c r="KPG40" s="2"/>
      <c r="KPH40" s="2"/>
      <c r="KPI40" s="2"/>
      <c r="KPJ40" s="2"/>
      <c r="KPK40" s="2"/>
      <c r="KPL40" s="2"/>
      <c r="KPM40" s="2"/>
      <c r="KPN40" s="2"/>
      <c r="KPO40" s="2"/>
      <c r="KPP40" s="2"/>
      <c r="KPQ40" s="2"/>
      <c r="KPR40" s="2"/>
      <c r="KPS40" s="2"/>
      <c r="KPT40" s="2"/>
      <c r="KPU40" s="2"/>
      <c r="KPV40" s="2"/>
      <c r="KPW40" s="2"/>
      <c r="KPX40" s="2"/>
      <c r="KPY40" s="2"/>
      <c r="KPZ40" s="2"/>
      <c r="KQA40" s="2"/>
      <c r="KQB40" s="2"/>
      <c r="KQC40" s="2"/>
      <c r="KQD40" s="2"/>
      <c r="KQE40" s="2"/>
      <c r="KQF40" s="2"/>
      <c r="KQG40" s="2"/>
      <c r="KQH40" s="2"/>
      <c r="KQI40" s="2"/>
      <c r="KQJ40" s="2"/>
      <c r="KQK40" s="2"/>
      <c r="KQL40" s="2"/>
      <c r="KQM40" s="2"/>
      <c r="KQN40" s="2"/>
      <c r="KQO40" s="2"/>
      <c r="KQP40" s="2"/>
      <c r="KQQ40" s="2"/>
      <c r="KQR40" s="2"/>
      <c r="KQS40" s="2"/>
      <c r="KQT40" s="2"/>
      <c r="KQU40" s="2"/>
      <c r="KQV40" s="2"/>
      <c r="KQW40" s="2"/>
      <c r="KQX40" s="2"/>
      <c r="KQY40" s="2"/>
      <c r="KQZ40" s="2"/>
      <c r="KRA40" s="2"/>
      <c r="KRB40" s="2"/>
      <c r="KRC40" s="2"/>
      <c r="KRD40" s="2"/>
      <c r="KRE40" s="2"/>
      <c r="KRF40" s="2"/>
      <c r="KRG40" s="2"/>
      <c r="KRH40" s="2"/>
      <c r="KRI40" s="2"/>
      <c r="KRJ40" s="2"/>
      <c r="KRK40" s="2"/>
      <c r="KRL40" s="2"/>
      <c r="KRM40" s="2"/>
      <c r="KRN40" s="2"/>
      <c r="KRO40" s="2"/>
      <c r="KRP40" s="2"/>
      <c r="KRQ40" s="2"/>
      <c r="KRR40" s="2"/>
      <c r="KRS40" s="2"/>
      <c r="KRT40" s="2"/>
      <c r="KRU40" s="2"/>
      <c r="KRV40" s="2"/>
      <c r="KRW40" s="2"/>
      <c r="KRX40" s="2"/>
      <c r="KRY40" s="2"/>
      <c r="KRZ40" s="2"/>
      <c r="KSA40" s="2"/>
      <c r="KSB40" s="2"/>
      <c r="KSC40" s="2"/>
      <c r="KSD40" s="2"/>
      <c r="KSE40" s="2"/>
      <c r="KSF40" s="2"/>
      <c r="KSG40" s="2"/>
      <c r="KSH40" s="2"/>
      <c r="KSI40" s="2"/>
      <c r="KSJ40" s="2"/>
      <c r="KSK40" s="2"/>
      <c r="KSL40" s="2"/>
      <c r="KSM40" s="2"/>
      <c r="KSN40" s="2"/>
      <c r="KSO40" s="2"/>
      <c r="KSP40" s="2"/>
      <c r="KSQ40" s="2"/>
      <c r="KSR40" s="2"/>
      <c r="KSS40" s="2"/>
      <c r="KST40" s="2"/>
      <c r="KSU40" s="2"/>
      <c r="KSV40" s="2"/>
      <c r="KSW40" s="2"/>
      <c r="KSX40" s="2"/>
      <c r="KSY40" s="2"/>
      <c r="KSZ40" s="2"/>
      <c r="KTA40" s="2"/>
      <c r="KTB40" s="2"/>
      <c r="KTC40" s="2"/>
      <c r="KTD40" s="2"/>
      <c r="KTE40" s="2"/>
      <c r="KTF40" s="2"/>
      <c r="KTG40" s="2"/>
      <c r="KTH40" s="2"/>
      <c r="KTI40" s="2"/>
      <c r="KTJ40" s="2"/>
      <c r="KTK40" s="2"/>
      <c r="KTL40" s="2"/>
      <c r="KTM40" s="2"/>
      <c r="KTN40" s="2"/>
      <c r="KTO40" s="2"/>
      <c r="KTP40" s="2"/>
      <c r="KTQ40" s="2"/>
      <c r="KTR40" s="2"/>
      <c r="KTS40" s="2"/>
      <c r="KTT40" s="2"/>
      <c r="KTU40" s="2"/>
      <c r="KTV40" s="2"/>
      <c r="KTW40" s="2"/>
      <c r="KTX40" s="2"/>
      <c r="KTY40" s="2"/>
      <c r="KTZ40" s="2"/>
      <c r="KUA40" s="2"/>
      <c r="KUB40" s="2"/>
      <c r="KUC40" s="2"/>
      <c r="KUD40" s="2"/>
      <c r="KUE40" s="2"/>
      <c r="KUF40" s="2"/>
      <c r="KUG40" s="2"/>
      <c r="KUH40" s="2"/>
      <c r="KUI40" s="2"/>
      <c r="KUJ40" s="2"/>
      <c r="KUK40" s="2"/>
      <c r="KUL40" s="2"/>
      <c r="KUM40" s="2"/>
      <c r="KUN40" s="2"/>
      <c r="KUO40" s="2"/>
      <c r="KUP40" s="2"/>
      <c r="KUQ40" s="2"/>
      <c r="KUR40" s="2"/>
      <c r="KUS40" s="2"/>
      <c r="KUT40" s="2"/>
      <c r="KUU40" s="2"/>
      <c r="KUV40" s="2"/>
      <c r="KUW40" s="2"/>
      <c r="KUX40" s="2"/>
      <c r="KUY40" s="2"/>
      <c r="KUZ40" s="2"/>
      <c r="KVA40" s="2"/>
      <c r="KVB40" s="2"/>
      <c r="KVC40" s="2"/>
      <c r="KVD40" s="2"/>
      <c r="KVE40" s="2"/>
      <c r="KVF40" s="2"/>
      <c r="KVG40" s="2"/>
      <c r="KVH40" s="2"/>
      <c r="KVI40" s="2"/>
      <c r="KVJ40" s="2"/>
      <c r="KVK40" s="2"/>
      <c r="KVL40" s="2"/>
      <c r="KVM40" s="2"/>
      <c r="KVN40" s="2"/>
      <c r="KVO40" s="2"/>
      <c r="KVP40" s="2"/>
      <c r="KVQ40" s="2"/>
      <c r="KVR40" s="2"/>
      <c r="KVS40" s="2"/>
      <c r="KVT40" s="2"/>
      <c r="KVU40" s="2"/>
      <c r="KVV40" s="2"/>
      <c r="KVW40" s="2"/>
      <c r="KVX40" s="2"/>
      <c r="KVY40" s="2"/>
      <c r="KVZ40" s="2"/>
      <c r="KWA40" s="2"/>
      <c r="KWB40" s="2"/>
      <c r="KWC40" s="2"/>
      <c r="KWD40" s="2"/>
      <c r="KWE40" s="2"/>
      <c r="KWF40" s="2"/>
      <c r="KWG40" s="2"/>
      <c r="KWH40" s="2"/>
      <c r="KWI40" s="2"/>
      <c r="KWJ40" s="2"/>
      <c r="KWK40" s="2"/>
      <c r="KWL40" s="2"/>
      <c r="KWM40" s="2"/>
      <c r="KWN40" s="2"/>
      <c r="KWO40" s="2"/>
      <c r="KWP40" s="2"/>
      <c r="KWQ40" s="2"/>
      <c r="KWR40" s="2"/>
      <c r="KWS40" s="2"/>
      <c r="KWT40" s="2"/>
      <c r="KWU40" s="2"/>
      <c r="KWV40" s="2"/>
      <c r="KWW40" s="2"/>
      <c r="KWX40" s="2"/>
      <c r="KWY40" s="2"/>
      <c r="KWZ40" s="2"/>
      <c r="KXA40" s="2"/>
      <c r="KXB40" s="2"/>
      <c r="KXC40" s="2"/>
      <c r="KXD40" s="2"/>
      <c r="KXE40" s="2"/>
      <c r="KXF40" s="2"/>
      <c r="KXG40" s="2"/>
      <c r="KXH40" s="2"/>
      <c r="KXI40" s="2"/>
      <c r="KXJ40" s="2"/>
      <c r="KXK40" s="2"/>
      <c r="KXL40" s="2"/>
      <c r="KXM40" s="2"/>
      <c r="KXN40" s="2"/>
      <c r="KXO40" s="2"/>
      <c r="KXP40" s="2"/>
      <c r="KXQ40" s="2"/>
      <c r="KXR40" s="2"/>
      <c r="KXS40" s="2"/>
      <c r="KXT40" s="2"/>
      <c r="KXU40" s="2"/>
      <c r="KXV40" s="2"/>
      <c r="KXW40" s="2"/>
      <c r="KXX40" s="2"/>
      <c r="KXY40" s="2"/>
      <c r="KXZ40" s="2"/>
      <c r="KYA40" s="2"/>
      <c r="KYB40" s="2"/>
      <c r="KYC40" s="2"/>
      <c r="KYD40" s="2"/>
      <c r="KYE40" s="2"/>
      <c r="KYF40" s="2"/>
      <c r="KYG40" s="2"/>
      <c r="KYH40" s="2"/>
      <c r="KYI40" s="2"/>
      <c r="KYJ40" s="2"/>
      <c r="KYK40" s="2"/>
      <c r="KYL40" s="2"/>
      <c r="KYM40" s="2"/>
      <c r="KYN40" s="2"/>
      <c r="KYO40" s="2"/>
      <c r="KYP40" s="2"/>
      <c r="KYQ40" s="2"/>
      <c r="KYR40" s="2"/>
      <c r="KYS40" s="2"/>
      <c r="KYT40" s="2"/>
      <c r="KYU40" s="2"/>
      <c r="KYV40" s="2"/>
      <c r="KYW40" s="2"/>
      <c r="KYX40" s="2"/>
      <c r="KYY40" s="2"/>
      <c r="KYZ40" s="2"/>
      <c r="KZA40" s="2"/>
      <c r="KZB40" s="2"/>
      <c r="KZC40" s="2"/>
      <c r="KZD40" s="2"/>
      <c r="KZE40" s="2"/>
      <c r="KZF40" s="2"/>
      <c r="KZG40" s="2"/>
      <c r="KZH40" s="2"/>
      <c r="KZI40" s="2"/>
      <c r="KZJ40" s="2"/>
      <c r="KZK40" s="2"/>
      <c r="KZL40" s="2"/>
      <c r="KZM40" s="2"/>
      <c r="KZN40" s="2"/>
      <c r="KZO40" s="2"/>
      <c r="KZP40" s="2"/>
      <c r="KZQ40" s="2"/>
      <c r="KZR40" s="2"/>
      <c r="KZS40" s="2"/>
      <c r="KZT40" s="2"/>
      <c r="KZU40" s="2"/>
      <c r="KZV40" s="2"/>
      <c r="KZW40" s="2"/>
      <c r="KZX40" s="2"/>
      <c r="KZY40" s="2"/>
      <c r="KZZ40" s="2"/>
      <c r="LAA40" s="2"/>
      <c r="LAB40" s="2"/>
      <c r="LAC40" s="2"/>
      <c r="LAD40" s="2"/>
      <c r="LAE40" s="2"/>
      <c r="LAF40" s="2"/>
      <c r="LAG40" s="2"/>
      <c r="LAH40" s="2"/>
      <c r="LAI40" s="2"/>
      <c r="LAJ40" s="2"/>
      <c r="LAK40" s="2"/>
      <c r="LAL40" s="2"/>
      <c r="LAM40" s="2"/>
      <c r="LAN40" s="2"/>
      <c r="LAO40" s="2"/>
      <c r="LAP40" s="2"/>
      <c r="LAQ40" s="2"/>
      <c r="LAR40" s="2"/>
      <c r="LAS40" s="2"/>
      <c r="LAT40" s="2"/>
      <c r="LAU40" s="2"/>
      <c r="LAV40" s="2"/>
      <c r="LAW40" s="2"/>
      <c r="LAX40" s="2"/>
      <c r="LAY40" s="2"/>
      <c r="LAZ40" s="2"/>
      <c r="LBA40" s="2"/>
      <c r="LBB40" s="2"/>
      <c r="LBC40" s="2"/>
      <c r="LBD40" s="2"/>
      <c r="LBE40" s="2"/>
      <c r="LBF40" s="2"/>
      <c r="LBG40" s="2"/>
      <c r="LBH40" s="2"/>
      <c r="LBI40" s="2"/>
      <c r="LBJ40" s="2"/>
      <c r="LBK40" s="2"/>
      <c r="LBL40" s="2"/>
      <c r="LBM40" s="2"/>
      <c r="LBN40" s="2"/>
      <c r="LBO40" s="2"/>
      <c r="LBP40" s="2"/>
      <c r="LBQ40" s="2"/>
      <c r="LBR40" s="2"/>
      <c r="LBS40" s="2"/>
      <c r="LBT40" s="2"/>
      <c r="LBU40" s="2"/>
      <c r="LBV40" s="2"/>
      <c r="LBW40" s="2"/>
      <c r="LBX40" s="2"/>
      <c r="LBY40" s="2"/>
      <c r="LBZ40" s="2"/>
      <c r="LCA40" s="2"/>
      <c r="LCB40" s="2"/>
      <c r="LCC40" s="2"/>
      <c r="LCD40" s="2"/>
      <c r="LCE40" s="2"/>
      <c r="LCF40" s="2"/>
      <c r="LCG40" s="2"/>
      <c r="LCH40" s="2"/>
      <c r="LCI40" s="2"/>
      <c r="LCJ40" s="2"/>
      <c r="LCK40" s="2"/>
      <c r="LCL40" s="2"/>
      <c r="LCM40" s="2"/>
      <c r="LCN40" s="2"/>
      <c r="LCO40" s="2"/>
      <c r="LCP40" s="2"/>
      <c r="LCQ40" s="2"/>
      <c r="LCR40" s="2"/>
      <c r="LCS40" s="2"/>
      <c r="LCT40" s="2"/>
      <c r="LCU40" s="2"/>
      <c r="LCV40" s="2"/>
      <c r="LCW40" s="2"/>
      <c r="LCX40" s="2"/>
      <c r="LCY40" s="2"/>
      <c r="LCZ40" s="2"/>
      <c r="LDA40" s="2"/>
      <c r="LDB40" s="2"/>
      <c r="LDC40" s="2"/>
      <c r="LDD40" s="2"/>
      <c r="LDE40" s="2"/>
      <c r="LDF40" s="2"/>
      <c r="LDG40" s="2"/>
      <c r="LDH40" s="2"/>
      <c r="LDI40" s="2"/>
      <c r="LDJ40" s="2"/>
      <c r="LDK40" s="2"/>
      <c r="LDL40" s="2"/>
      <c r="LDM40" s="2"/>
      <c r="LDN40" s="2"/>
      <c r="LDO40" s="2"/>
      <c r="LDP40" s="2"/>
      <c r="LDQ40" s="2"/>
      <c r="LDR40" s="2"/>
      <c r="LDS40" s="2"/>
      <c r="LDT40" s="2"/>
      <c r="LDU40" s="2"/>
      <c r="LDV40" s="2"/>
      <c r="LDW40" s="2"/>
      <c r="LDX40" s="2"/>
      <c r="LDY40" s="2"/>
      <c r="LDZ40" s="2"/>
      <c r="LEA40" s="2"/>
      <c r="LEB40" s="2"/>
      <c r="LEC40" s="2"/>
      <c r="LED40" s="2"/>
      <c r="LEE40" s="2"/>
      <c r="LEF40" s="2"/>
      <c r="LEG40" s="2"/>
      <c r="LEH40" s="2"/>
      <c r="LEI40" s="2"/>
      <c r="LEJ40" s="2"/>
      <c r="LEK40" s="2"/>
      <c r="LEL40" s="2"/>
      <c r="LEM40" s="2"/>
      <c r="LEN40" s="2"/>
      <c r="LEO40" s="2"/>
      <c r="LEP40" s="2"/>
      <c r="LEQ40" s="2"/>
      <c r="LER40" s="2"/>
      <c r="LES40" s="2"/>
      <c r="LET40" s="2"/>
      <c r="LEU40" s="2"/>
      <c r="LEV40" s="2"/>
      <c r="LEW40" s="2"/>
      <c r="LEX40" s="2"/>
      <c r="LEY40" s="2"/>
      <c r="LEZ40" s="2"/>
      <c r="LFA40" s="2"/>
      <c r="LFB40" s="2"/>
      <c r="LFC40" s="2"/>
      <c r="LFD40" s="2"/>
      <c r="LFE40" s="2"/>
      <c r="LFF40" s="2"/>
      <c r="LFG40" s="2"/>
      <c r="LFH40" s="2"/>
      <c r="LFI40" s="2"/>
      <c r="LFJ40" s="2"/>
      <c r="LFK40" s="2"/>
      <c r="LFL40" s="2"/>
      <c r="LFM40" s="2"/>
      <c r="LFN40" s="2"/>
      <c r="LFO40" s="2"/>
      <c r="LFP40" s="2"/>
      <c r="LFQ40" s="2"/>
      <c r="LFR40" s="2"/>
      <c r="LFS40" s="2"/>
      <c r="LFT40" s="2"/>
      <c r="LFU40" s="2"/>
      <c r="LFV40" s="2"/>
      <c r="LFW40" s="2"/>
      <c r="LFX40" s="2"/>
      <c r="LFY40" s="2"/>
      <c r="LFZ40" s="2"/>
      <c r="LGA40" s="2"/>
      <c r="LGB40" s="2"/>
      <c r="LGC40" s="2"/>
      <c r="LGD40" s="2"/>
      <c r="LGE40" s="2"/>
      <c r="LGF40" s="2"/>
      <c r="LGG40" s="2"/>
      <c r="LGH40" s="2"/>
      <c r="LGI40" s="2"/>
      <c r="LGJ40" s="2"/>
      <c r="LGK40" s="2"/>
      <c r="LGL40" s="2"/>
      <c r="LGM40" s="2"/>
      <c r="LGN40" s="2"/>
      <c r="LGO40" s="2"/>
      <c r="LGP40" s="2"/>
      <c r="LGQ40" s="2"/>
      <c r="LGR40" s="2"/>
      <c r="LGS40" s="2"/>
      <c r="LGT40" s="2"/>
      <c r="LGU40" s="2"/>
      <c r="LGV40" s="2"/>
      <c r="LGW40" s="2"/>
      <c r="LGX40" s="2"/>
      <c r="LGY40" s="2"/>
      <c r="LGZ40" s="2"/>
      <c r="LHA40" s="2"/>
      <c r="LHB40" s="2"/>
      <c r="LHC40" s="2"/>
      <c r="LHD40" s="2"/>
      <c r="LHE40" s="2"/>
      <c r="LHF40" s="2"/>
      <c r="LHG40" s="2"/>
      <c r="LHH40" s="2"/>
      <c r="LHI40" s="2"/>
      <c r="LHJ40" s="2"/>
      <c r="LHK40" s="2"/>
      <c r="LHL40" s="2"/>
      <c r="LHM40" s="2"/>
      <c r="LHN40" s="2"/>
      <c r="LHO40" s="2"/>
      <c r="LHP40" s="2"/>
      <c r="LHQ40" s="2"/>
      <c r="LHR40" s="2"/>
      <c r="LHS40" s="2"/>
      <c r="LHT40" s="2"/>
      <c r="LHU40" s="2"/>
      <c r="LHV40" s="2"/>
      <c r="LHW40" s="2"/>
      <c r="LHX40" s="2"/>
      <c r="LHY40" s="2"/>
      <c r="LHZ40" s="2"/>
      <c r="LIA40" s="2"/>
      <c r="LIB40" s="2"/>
      <c r="LIC40" s="2"/>
      <c r="LID40" s="2"/>
      <c r="LIE40" s="2"/>
      <c r="LIF40" s="2"/>
      <c r="LIG40" s="2"/>
      <c r="LIH40" s="2"/>
      <c r="LII40" s="2"/>
      <c r="LIJ40" s="2"/>
      <c r="LIK40" s="2"/>
      <c r="LIL40" s="2"/>
      <c r="LIM40" s="2"/>
      <c r="LIN40" s="2"/>
      <c r="LIO40" s="2"/>
      <c r="LIP40" s="2"/>
      <c r="LIQ40" s="2"/>
      <c r="LIR40" s="2"/>
      <c r="LIS40" s="2"/>
      <c r="LIT40" s="2"/>
      <c r="LIU40" s="2"/>
      <c r="LIV40" s="2"/>
      <c r="LIW40" s="2"/>
      <c r="LIX40" s="2"/>
      <c r="LIY40" s="2"/>
      <c r="LIZ40" s="2"/>
      <c r="LJA40" s="2"/>
      <c r="LJB40" s="2"/>
      <c r="LJC40" s="2"/>
      <c r="LJD40" s="2"/>
      <c r="LJE40" s="2"/>
      <c r="LJF40" s="2"/>
      <c r="LJG40" s="2"/>
      <c r="LJH40" s="2"/>
      <c r="LJI40" s="2"/>
      <c r="LJJ40" s="2"/>
      <c r="LJK40" s="2"/>
      <c r="LJL40" s="2"/>
      <c r="LJM40" s="2"/>
      <c r="LJN40" s="2"/>
      <c r="LJO40" s="2"/>
      <c r="LJP40" s="2"/>
      <c r="LJQ40" s="2"/>
      <c r="LJR40" s="2"/>
      <c r="LJS40" s="2"/>
      <c r="LJT40" s="2"/>
      <c r="LJU40" s="2"/>
      <c r="LJV40" s="2"/>
      <c r="LJW40" s="2"/>
      <c r="LJX40" s="2"/>
      <c r="LJY40" s="2"/>
      <c r="LJZ40" s="2"/>
      <c r="LKA40" s="2"/>
      <c r="LKB40" s="2"/>
      <c r="LKC40" s="2"/>
      <c r="LKD40" s="2"/>
      <c r="LKE40" s="2"/>
      <c r="LKF40" s="2"/>
      <c r="LKG40" s="2"/>
      <c r="LKH40" s="2"/>
      <c r="LKI40" s="2"/>
      <c r="LKJ40" s="2"/>
      <c r="LKK40" s="2"/>
      <c r="LKL40" s="2"/>
      <c r="LKM40" s="2"/>
      <c r="LKN40" s="2"/>
      <c r="LKO40" s="2"/>
      <c r="LKP40" s="2"/>
      <c r="LKQ40" s="2"/>
      <c r="LKR40" s="2"/>
      <c r="LKS40" s="2"/>
      <c r="LKT40" s="2"/>
      <c r="LKU40" s="2"/>
      <c r="LKV40" s="2"/>
      <c r="LKW40" s="2"/>
      <c r="LKX40" s="2"/>
      <c r="LKY40" s="2"/>
      <c r="LKZ40" s="2"/>
      <c r="LLA40" s="2"/>
      <c r="LLB40" s="2"/>
      <c r="LLC40" s="2"/>
      <c r="LLD40" s="2"/>
      <c r="LLE40" s="2"/>
      <c r="LLF40" s="2"/>
      <c r="LLG40" s="2"/>
      <c r="LLH40" s="2"/>
      <c r="LLI40" s="2"/>
      <c r="LLJ40" s="2"/>
      <c r="LLK40" s="2"/>
      <c r="LLL40" s="2"/>
      <c r="LLM40" s="2"/>
      <c r="LLN40" s="2"/>
      <c r="LLO40" s="2"/>
      <c r="LLP40" s="2"/>
      <c r="LLQ40" s="2"/>
      <c r="LLR40" s="2"/>
      <c r="LLS40" s="2"/>
      <c r="LLT40" s="2"/>
      <c r="LLU40" s="2"/>
      <c r="LLV40" s="2"/>
      <c r="LLW40" s="2"/>
      <c r="LLX40" s="2"/>
      <c r="LLY40" s="2"/>
      <c r="LLZ40" s="2"/>
      <c r="LMA40" s="2"/>
      <c r="LMB40" s="2"/>
      <c r="LMC40" s="2"/>
      <c r="LMD40" s="2"/>
      <c r="LME40" s="2"/>
      <c r="LMF40" s="2"/>
      <c r="LMG40" s="2"/>
      <c r="LMH40" s="2"/>
      <c r="LMI40" s="2"/>
      <c r="LMJ40" s="2"/>
      <c r="LMK40" s="2"/>
      <c r="LML40" s="2"/>
      <c r="LMM40" s="2"/>
      <c r="LMN40" s="2"/>
      <c r="LMO40" s="2"/>
      <c r="LMP40" s="2"/>
      <c r="LMQ40" s="2"/>
      <c r="LMR40" s="2"/>
      <c r="LMS40" s="2"/>
      <c r="LMT40" s="2"/>
      <c r="LMU40" s="2"/>
      <c r="LMV40" s="2"/>
      <c r="LMW40" s="2"/>
      <c r="LMX40" s="2"/>
      <c r="LMY40" s="2"/>
      <c r="LMZ40" s="2"/>
      <c r="LNA40" s="2"/>
      <c r="LNB40" s="2"/>
      <c r="LNC40" s="2"/>
      <c r="LND40" s="2"/>
      <c r="LNE40" s="2"/>
      <c r="LNF40" s="2"/>
      <c r="LNG40" s="2"/>
      <c r="LNH40" s="2"/>
      <c r="LNI40" s="2"/>
      <c r="LNJ40" s="2"/>
      <c r="LNK40" s="2"/>
      <c r="LNL40" s="2"/>
      <c r="LNM40" s="2"/>
      <c r="LNN40" s="2"/>
      <c r="LNO40" s="2"/>
      <c r="LNP40" s="2"/>
      <c r="LNQ40" s="2"/>
      <c r="LNR40" s="2"/>
      <c r="LNS40" s="2"/>
      <c r="LNT40" s="2"/>
      <c r="LNU40" s="2"/>
      <c r="LNV40" s="2"/>
      <c r="LNW40" s="2"/>
      <c r="LNX40" s="2"/>
      <c r="LNY40" s="2"/>
      <c r="LNZ40" s="2"/>
      <c r="LOA40" s="2"/>
      <c r="LOB40" s="2"/>
      <c r="LOC40" s="2"/>
      <c r="LOD40" s="2"/>
      <c r="LOE40" s="2"/>
      <c r="LOF40" s="2"/>
      <c r="LOG40" s="2"/>
      <c r="LOH40" s="2"/>
      <c r="LOI40" s="2"/>
      <c r="LOJ40" s="2"/>
      <c r="LOK40" s="2"/>
      <c r="LOL40" s="2"/>
      <c r="LOM40" s="2"/>
      <c r="LON40" s="2"/>
      <c r="LOO40" s="2"/>
      <c r="LOP40" s="2"/>
      <c r="LOQ40" s="2"/>
      <c r="LOR40" s="2"/>
      <c r="LOS40" s="2"/>
      <c r="LOT40" s="2"/>
      <c r="LOU40" s="2"/>
      <c r="LOV40" s="2"/>
      <c r="LOW40" s="2"/>
      <c r="LOX40" s="2"/>
      <c r="LOY40" s="2"/>
      <c r="LOZ40" s="2"/>
      <c r="LPA40" s="2"/>
      <c r="LPB40" s="2"/>
      <c r="LPC40" s="2"/>
      <c r="LPD40" s="2"/>
      <c r="LPE40" s="2"/>
      <c r="LPF40" s="2"/>
      <c r="LPG40" s="2"/>
      <c r="LPH40" s="2"/>
      <c r="LPI40" s="2"/>
      <c r="LPJ40" s="2"/>
      <c r="LPK40" s="2"/>
      <c r="LPL40" s="2"/>
      <c r="LPM40" s="2"/>
      <c r="LPN40" s="2"/>
      <c r="LPO40" s="2"/>
      <c r="LPP40" s="2"/>
      <c r="LPQ40" s="2"/>
      <c r="LPR40" s="2"/>
      <c r="LPS40" s="2"/>
      <c r="LPT40" s="2"/>
      <c r="LPU40" s="2"/>
      <c r="LPV40" s="2"/>
      <c r="LPW40" s="2"/>
      <c r="LPX40" s="2"/>
      <c r="LPY40" s="2"/>
      <c r="LPZ40" s="2"/>
      <c r="LQA40" s="2"/>
      <c r="LQB40" s="2"/>
      <c r="LQC40" s="2"/>
      <c r="LQD40" s="2"/>
      <c r="LQE40" s="2"/>
      <c r="LQF40" s="2"/>
      <c r="LQG40" s="2"/>
      <c r="LQH40" s="2"/>
      <c r="LQI40" s="2"/>
      <c r="LQJ40" s="2"/>
      <c r="LQK40" s="2"/>
      <c r="LQL40" s="2"/>
      <c r="LQM40" s="2"/>
      <c r="LQN40" s="2"/>
      <c r="LQO40" s="2"/>
      <c r="LQP40" s="2"/>
      <c r="LQQ40" s="2"/>
      <c r="LQR40" s="2"/>
      <c r="LQS40" s="2"/>
      <c r="LQT40" s="2"/>
      <c r="LQU40" s="2"/>
      <c r="LQV40" s="2"/>
      <c r="LQW40" s="2"/>
      <c r="LQX40" s="2"/>
      <c r="LQY40" s="2"/>
      <c r="LQZ40" s="2"/>
      <c r="LRA40" s="2"/>
      <c r="LRB40" s="2"/>
      <c r="LRC40" s="2"/>
      <c r="LRD40" s="2"/>
      <c r="LRE40" s="2"/>
      <c r="LRF40" s="2"/>
      <c r="LRG40" s="2"/>
      <c r="LRH40" s="2"/>
      <c r="LRI40" s="2"/>
      <c r="LRJ40" s="2"/>
      <c r="LRK40" s="2"/>
      <c r="LRL40" s="2"/>
      <c r="LRM40" s="2"/>
      <c r="LRN40" s="2"/>
      <c r="LRO40" s="2"/>
      <c r="LRP40" s="2"/>
      <c r="LRQ40" s="2"/>
      <c r="LRR40" s="2"/>
      <c r="LRS40" s="2"/>
      <c r="LRT40" s="2"/>
      <c r="LRU40" s="2"/>
      <c r="LRV40" s="2"/>
      <c r="LRW40" s="2"/>
      <c r="LRX40" s="2"/>
      <c r="LRY40" s="2"/>
      <c r="LRZ40" s="2"/>
      <c r="LSA40" s="2"/>
      <c r="LSB40" s="2"/>
      <c r="LSC40" s="2"/>
      <c r="LSD40" s="2"/>
      <c r="LSE40" s="2"/>
      <c r="LSF40" s="2"/>
      <c r="LSG40" s="2"/>
      <c r="LSH40" s="2"/>
      <c r="LSI40" s="2"/>
      <c r="LSJ40" s="2"/>
      <c r="LSK40" s="2"/>
      <c r="LSL40" s="2"/>
      <c r="LSM40" s="2"/>
      <c r="LSN40" s="2"/>
      <c r="LSO40" s="2"/>
      <c r="LSP40" s="2"/>
      <c r="LSQ40" s="2"/>
      <c r="LSR40" s="2"/>
      <c r="LSS40" s="2"/>
      <c r="LST40" s="2"/>
      <c r="LSU40" s="2"/>
      <c r="LSV40" s="2"/>
      <c r="LSW40" s="2"/>
      <c r="LSX40" s="2"/>
      <c r="LSY40" s="2"/>
      <c r="LSZ40" s="2"/>
      <c r="LTA40" s="2"/>
      <c r="LTB40" s="2"/>
      <c r="LTC40" s="2"/>
      <c r="LTD40" s="2"/>
      <c r="LTE40" s="2"/>
      <c r="LTF40" s="2"/>
      <c r="LTG40" s="2"/>
      <c r="LTH40" s="2"/>
      <c r="LTI40" s="2"/>
      <c r="LTJ40" s="2"/>
      <c r="LTK40" s="2"/>
      <c r="LTL40" s="2"/>
      <c r="LTM40" s="2"/>
      <c r="LTN40" s="2"/>
      <c r="LTO40" s="2"/>
      <c r="LTP40" s="2"/>
      <c r="LTQ40" s="2"/>
      <c r="LTR40" s="2"/>
      <c r="LTS40" s="2"/>
      <c r="LTT40" s="2"/>
      <c r="LTU40" s="2"/>
      <c r="LTV40" s="2"/>
      <c r="LTW40" s="2"/>
      <c r="LTX40" s="2"/>
      <c r="LTY40" s="2"/>
      <c r="LTZ40" s="2"/>
      <c r="LUA40" s="2"/>
      <c r="LUB40" s="2"/>
      <c r="LUC40" s="2"/>
      <c r="LUD40" s="2"/>
      <c r="LUE40" s="2"/>
      <c r="LUF40" s="2"/>
      <c r="LUG40" s="2"/>
      <c r="LUH40" s="2"/>
      <c r="LUI40" s="2"/>
      <c r="LUJ40" s="2"/>
      <c r="LUK40" s="2"/>
      <c r="LUL40" s="2"/>
      <c r="LUM40" s="2"/>
      <c r="LUN40" s="2"/>
      <c r="LUO40" s="2"/>
      <c r="LUP40" s="2"/>
      <c r="LUQ40" s="2"/>
      <c r="LUR40" s="2"/>
      <c r="LUS40" s="2"/>
      <c r="LUT40" s="2"/>
      <c r="LUU40" s="2"/>
      <c r="LUV40" s="2"/>
      <c r="LUW40" s="2"/>
      <c r="LUX40" s="2"/>
      <c r="LUY40" s="2"/>
      <c r="LUZ40" s="2"/>
      <c r="LVA40" s="2"/>
      <c r="LVB40" s="2"/>
      <c r="LVC40" s="2"/>
      <c r="LVD40" s="2"/>
      <c r="LVE40" s="2"/>
      <c r="LVF40" s="2"/>
      <c r="LVG40" s="2"/>
      <c r="LVH40" s="2"/>
      <c r="LVI40" s="2"/>
      <c r="LVJ40" s="2"/>
      <c r="LVK40" s="2"/>
      <c r="LVL40" s="2"/>
      <c r="LVM40" s="2"/>
      <c r="LVN40" s="2"/>
      <c r="LVO40" s="2"/>
      <c r="LVP40" s="2"/>
      <c r="LVQ40" s="2"/>
      <c r="LVR40" s="2"/>
      <c r="LVS40" s="2"/>
      <c r="LVT40" s="2"/>
      <c r="LVU40" s="2"/>
      <c r="LVV40" s="2"/>
      <c r="LVW40" s="2"/>
      <c r="LVX40" s="2"/>
      <c r="LVY40" s="2"/>
      <c r="LVZ40" s="2"/>
      <c r="LWA40" s="2"/>
      <c r="LWB40" s="2"/>
      <c r="LWC40" s="2"/>
      <c r="LWD40" s="2"/>
      <c r="LWE40" s="2"/>
      <c r="LWF40" s="2"/>
      <c r="LWG40" s="2"/>
      <c r="LWH40" s="2"/>
      <c r="LWI40" s="2"/>
      <c r="LWJ40" s="2"/>
      <c r="LWK40" s="2"/>
      <c r="LWL40" s="2"/>
      <c r="LWM40" s="2"/>
      <c r="LWN40" s="2"/>
      <c r="LWO40" s="2"/>
      <c r="LWP40" s="2"/>
      <c r="LWQ40" s="2"/>
      <c r="LWR40" s="2"/>
      <c r="LWS40" s="2"/>
      <c r="LWT40" s="2"/>
      <c r="LWU40" s="2"/>
      <c r="LWV40" s="2"/>
      <c r="LWW40" s="2"/>
      <c r="LWX40" s="2"/>
      <c r="LWY40" s="2"/>
      <c r="LWZ40" s="2"/>
      <c r="LXA40" s="2"/>
      <c r="LXB40" s="2"/>
      <c r="LXC40" s="2"/>
      <c r="LXD40" s="2"/>
      <c r="LXE40" s="2"/>
      <c r="LXF40" s="2"/>
      <c r="LXG40" s="2"/>
      <c r="LXH40" s="2"/>
      <c r="LXI40" s="2"/>
      <c r="LXJ40" s="2"/>
      <c r="LXK40" s="2"/>
      <c r="LXL40" s="2"/>
      <c r="LXM40" s="2"/>
      <c r="LXN40" s="2"/>
      <c r="LXO40" s="2"/>
      <c r="LXP40" s="2"/>
      <c r="LXQ40" s="2"/>
      <c r="LXR40" s="2"/>
      <c r="LXS40" s="2"/>
      <c r="LXT40" s="2"/>
      <c r="LXU40" s="2"/>
      <c r="LXV40" s="2"/>
      <c r="LXW40" s="2"/>
      <c r="LXX40" s="2"/>
      <c r="LXY40" s="2"/>
      <c r="LXZ40" s="2"/>
      <c r="LYA40" s="2"/>
      <c r="LYB40" s="2"/>
      <c r="LYC40" s="2"/>
      <c r="LYD40" s="2"/>
      <c r="LYE40" s="2"/>
      <c r="LYF40" s="2"/>
      <c r="LYG40" s="2"/>
      <c r="LYH40" s="2"/>
      <c r="LYI40" s="2"/>
      <c r="LYJ40" s="2"/>
      <c r="LYK40" s="2"/>
      <c r="LYL40" s="2"/>
      <c r="LYM40" s="2"/>
      <c r="LYN40" s="2"/>
      <c r="LYO40" s="2"/>
      <c r="LYP40" s="2"/>
      <c r="LYQ40" s="2"/>
      <c r="LYR40" s="2"/>
      <c r="LYS40" s="2"/>
      <c r="LYT40" s="2"/>
      <c r="LYU40" s="2"/>
      <c r="LYV40" s="2"/>
      <c r="LYW40" s="2"/>
      <c r="LYX40" s="2"/>
      <c r="LYY40" s="2"/>
      <c r="LYZ40" s="2"/>
      <c r="LZA40" s="2"/>
      <c r="LZB40" s="2"/>
      <c r="LZC40" s="2"/>
      <c r="LZD40" s="2"/>
      <c r="LZE40" s="2"/>
      <c r="LZF40" s="2"/>
      <c r="LZG40" s="2"/>
      <c r="LZH40" s="2"/>
      <c r="LZI40" s="2"/>
      <c r="LZJ40" s="2"/>
      <c r="LZK40" s="2"/>
      <c r="LZL40" s="2"/>
      <c r="LZM40" s="2"/>
      <c r="LZN40" s="2"/>
      <c r="LZO40" s="2"/>
      <c r="LZP40" s="2"/>
      <c r="LZQ40" s="2"/>
      <c r="LZR40" s="2"/>
      <c r="LZS40" s="2"/>
      <c r="LZT40" s="2"/>
      <c r="LZU40" s="2"/>
      <c r="LZV40" s="2"/>
      <c r="LZW40" s="2"/>
      <c r="LZX40" s="2"/>
      <c r="LZY40" s="2"/>
      <c r="LZZ40" s="2"/>
      <c r="MAA40" s="2"/>
      <c r="MAB40" s="2"/>
      <c r="MAC40" s="2"/>
      <c r="MAD40" s="2"/>
      <c r="MAE40" s="2"/>
      <c r="MAF40" s="2"/>
      <c r="MAG40" s="2"/>
      <c r="MAH40" s="2"/>
      <c r="MAI40" s="2"/>
      <c r="MAJ40" s="2"/>
      <c r="MAK40" s="2"/>
      <c r="MAL40" s="2"/>
      <c r="MAM40" s="2"/>
      <c r="MAN40" s="2"/>
      <c r="MAO40" s="2"/>
      <c r="MAP40" s="2"/>
      <c r="MAQ40" s="2"/>
      <c r="MAR40" s="2"/>
      <c r="MAS40" s="2"/>
      <c r="MAT40" s="2"/>
      <c r="MAU40" s="2"/>
      <c r="MAV40" s="2"/>
      <c r="MAW40" s="2"/>
      <c r="MAX40" s="2"/>
      <c r="MAY40" s="2"/>
      <c r="MAZ40" s="2"/>
      <c r="MBA40" s="2"/>
      <c r="MBB40" s="2"/>
      <c r="MBC40" s="2"/>
      <c r="MBD40" s="2"/>
      <c r="MBE40" s="2"/>
      <c r="MBF40" s="2"/>
      <c r="MBG40" s="2"/>
      <c r="MBH40" s="2"/>
      <c r="MBI40" s="2"/>
      <c r="MBJ40" s="2"/>
      <c r="MBK40" s="2"/>
      <c r="MBL40" s="2"/>
      <c r="MBM40" s="2"/>
      <c r="MBN40" s="2"/>
      <c r="MBO40" s="2"/>
      <c r="MBP40" s="2"/>
      <c r="MBQ40" s="2"/>
      <c r="MBR40" s="2"/>
      <c r="MBS40" s="2"/>
      <c r="MBT40" s="2"/>
      <c r="MBU40" s="2"/>
      <c r="MBV40" s="2"/>
      <c r="MBW40" s="2"/>
      <c r="MBX40" s="2"/>
      <c r="MBY40" s="2"/>
      <c r="MBZ40" s="2"/>
      <c r="MCA40" s="2"/>
      <c r="MCB40" s="2"/>
      <c r="MCC40" s="2"/>
      <c r="MCD40" s="2"/>
      <c r="MCE40" s="2"/>
      <c r="MCF40" s="2"/>
      <c r="MCG40" s="2"/>
      <c r="MCH40" s="2"/>
      <c r="MCI40" s="2"/>
      <c r="MCJ40" s="2"/>
      <c r="MCK40" s="2"/>
      <c r="MCL40" s="2"/>
      <c r="MCM40" s="2"/>
      <c r="MCN40" s="2"/>
      <c r="MCO40" s="2"/>
      <c r="MCP40" s="2"/>
      <c r="MCQ40" s="2"/>
      <c r="MCR40" s="2"/>
      <c r="MCS40" s="2"/>
      <c r="MCT40" s="2"/>
      <c r="MCU40" s="2"/>
      <c r="MCV40" s="2"/>
      <c r="MCW40" s="2"/>
      <c r="MCX40" s="2"/>
      <c r="MCY40" s="2"/>
      <c r="MCZ40" s="2"/>
      <c r="MDA40" s="2"/>
      <c r="MDB40" s="2"/>
      <c r="MDC40" s="2"/>
      <c r="MDD40" s="2"/>
      <c r="MDE40" s="2"/>
      <c r="MDF40" s="2"/>
      <c r="MDG40" s="2"/>
      <c r="MDH40" s="2"/>
      <c r="MDI40" s="2"/>
      <c r="MDJ40" s="2"/>
      <c r="MDK40" s="2"/>
      <c r="MDL40" s="2"/>
      <c r="MDM40" s="2"/>
      <c r="MDN40" s="2"/>
      <c r="MDO40" s="2"/>
      <c r="MDP40" s="2"/>
      <c r="MDQ40" s="2"/>
      <c r="MDR40" s="2"/>
      <c r="MDS40" s="2"/>
      <c r="MDT40" s="2"/>
      <c r="MDU40" s="2"/>
      <c r="MDV40" s="2"/>
      <c r="MDW40" s="2"/>
      <c r="MDX40" s="2"/>
      <c r="MDY40" s="2"/>
      <c r="MDZ40" s="2"/>
      <c r="MEA40" s="2"/>
      <c r="MEB40" s="2"/>
      <c r="MEC40" s="2"/>
      <c r="MED40" s="2"/>
      <c r="MEE40" s="2"/>
      <c r="MEF40" s="2"/>
      <c r="MEG40" s="2"/>
      <c r="MEH40" s="2"/>
      <c r="MEI40" s="2"/>
      <c r="MEJ40" s="2"/>
      <c r="MEK40" s="2"/>
      <c r="MEL40" s="2"/>
      <c r="MEM40" s="2"/>
      <c r="MEN40" s="2"/>
      <c r="MEO40" s="2"/>
      <c r="MEP40" s="2"/>
      <c r="MEQ40" s="2"/>
      <c r="MER40" s="2"/>
      <c r="MES40" s="2"/>
      <c r="MET40" s="2"/>
      <c r="MEU40" s="2"/>
      <c r="MEV40" s="2"/>
      <c r="MEW40" s="2"/>
      <c r="MEX40" s="2"/>
      <c r="MEY40" s="2"/>
      <c r="MEZ40" s="2"/>
      <c r="MFA40" s="2"/>
      <c r="MFB40" s="2"/>
      <c r="MFC40" s="2"/>
      <c r="MFD40" s="2"/>
      <c r="MFE40" s="2"/>
      <c r="MFF40" s="2"/>
      <c r="MFG40" s="2"/>
      <c r="MFH40" s="2"/>
      <c r="MFI40" s="2"/>
      <c r="MFJ40" s="2"/>
      <c r="MFK40" s="2"/>
      <c r="MFL40" s="2"/>
      <c r="MFM40" s="2"/>
      <c r="MFN40" s="2"/>
      <c r="MFO40" s="2"/>
      <c r="MFP40" s="2"/>
      <c r="MFQ40" s="2"/>
      <c r="MFR40" s="2"/>
      <c r="MFS40" s="2"/>
      <c r="MFT40" s="2"/>
      <c r="MFU40" s="2"/>
      <c r="MFV40" s="2"/>
      <c r="MFW40" s="2"/>
      <c r="MFX40" s="2"/>
      <c r="MFY40" s="2"/>
      <c r="MFZ40" s="2"/>
      <c r="MGA40" s="2"/>
      <c r="MGB40" s="2"/>
      <c r="MGC40" s="2"/>
      <c r="MGD40" s="2"/>
      <c r="MGE40" s="2"/>
      <c r="MGF40" s="2"/>
      <c r="MGG40" s="2"/>
      <c r="MGH40" s="2"/>
      <c r="MGI40" s="2"/>
      <c r="MGJ40" s="2"/>
      <c r="MGK40" s="2"/>
      <c r="MGL40" s="2"/>
      <c r="MGM40" s="2"/>
      <c r="MGN40" s="2"/>
      <c r="MGO40" s="2"/>
      <c r="MGP40" s="2"/>
      <c r="MGQ40" s="2"/>
      <c r="MGR40" s="2"/>
      <c r="MGS40" s="2"/>
      <c r="MGT40" s="2"/>
      <c r="MGU40" s="2"/>
      <c r="MGV40" s="2"/>
      <c r="MGW40" s="2"/>
      <c r="MGX40" s="2"/>
      <c r="MGY40" s="2"/>
      <c r="MGZ40" s="2"/>
      <c r="MHA40" s="2"/>
      <c r="MHB40" s="2"/>
      <c r="MHC40" s="2"/>
      <c r="MHD40" s="2"/>
      <c r="MHE40" s="2"/>
      <c r="MHF40" s="2"/>
      <c r="MHG40" s="2"/>
      <c r="MHH40" s="2"/>
      <c r="MHI40" s="2"/>
      <c r="MHJ40" s="2"/>
      <c r="MHK40" s="2"/>
      <c r="MHL40" s="2"/>
      <c r="MHM40" s="2"/>
      <c r="MHN40" s="2"/>
      <c r="MHO40" s="2"/>
      <c r="MHP40" s="2"/>
      <c r="MHQ40" s="2"/>
      <c r="MHR40" s="2"/>
      <c r="MHS40" s="2"/>
      <c r="MHT40" s="2"/>
      <c r="MHU40" s="2"/>
      <c r="MHV40" s="2"/>
      <c r="MHW40" s="2"/>
      <c r="MHX40" s="2"/>
      <c r="MHY40" s="2"/>
      <c r="MHZ40" s="2"/>
      <c r="MIA40" s="2"/>
      <c r="MIB40" s="2"/>
      <c r="MIC40" s="2"/>
      <c r="MID40" s="2"/>
      <c r="MIE40" s="2"/>
      <c r="MIF40" s="2"/>
      <c r="MIG40" s="2"/>
      <c r="MIH40" s="2"/>
      <c r="MII40" s="2"/>
      <c r="MIJ40" s="2"/>
      <c r="MIK40" s="2"/>
      <c r="MIL40" s="2"/>
      <c r="MIM40" s="2"/>
      <c r="MIN40" s="2"/>
      <c r="MIO40" s="2"/>
      <c r="MIP40" s="2"/>
      <c r="MIQ40" s="2"/>
      <c r="MIR40" s="2"/>
      <c r="MIS40" s="2"/>
      <c r="MIT40" s="2"/>
      <c r="MIU40" s="2"/>
      <c r="MIV40" s="2"/>
      <c r="MIW40" s="2"/>
      <c r="MIX40" s="2"/>
      <c r="MIY40" s="2"/>
      <c r="MIZ40" s="2"/>
      <c r="MJA40" s="2"/>
      <c r="MJB40" s="2"/>
      <c r="MJC40" s="2"/>
      <c r="MJD40" s="2"/>
      <c r="MJE40" s="2"/>
      <c r="MJF40" s="2"/>
      <c r="MJG40" s="2"/>
      <c r="MJH40" s="2"/>
      <c r="MJI40" s="2"/>
      <c r="MJJ40" s="2"/>
      <c r="MJK40" s="2"/>
      <c r="MJL40" s="2"/>
      <c r="MJM40" s="2"/>
      <c r="MJN40" s="2"/>
      <c r="MJO40" s="2"/>
      <c r="MJP40" s="2"/>
      <c r="MJQ40" s="2"/>
      <c r="MJR40" s="2"/>
      <c r="MJS40" s="2"/>
      <c r="MJT40" s="2"/>
      <c r="MJU40" s="2"/>
      <c r="MJV40" s="2"/>
      <c r="MJW40" s="2"/>
      <c r="MJX40" s="2"/>
      <c r="MJY40" s="2"/>
      <c r="MJZ40" s="2"/>
      <c r="MKA40" s="2"/>
      <c r="MKB40" s="2"/>
      <c r="MKC40" s="2"/>
      <c r="MKD40" s="2"/>
      <c r="MKE40" s="2"/>
      <c r="MKF40" s="2"/>
      <c r="MKG40" s="2"/>
      <c r="MKH40" s="2"/>
      <c r="MKI40" s="2"/>
      <c r="MKJ40" s="2"/>
      <c r="MKK40" s="2"/>
      <c r="MKL40" s="2"/>
      <c r="MKM40" s="2"/>
      <c r="MKN40" s="2"/>
      <c r="MKO40" s="2"/>
      <c r="MKP40" s="2"/>
      <c r="MKQ40" s="2"/>
      <c r="MKR40" s="2"/>
      <c r="MKS40" s="2"/>
      <c r="MKT40" s="2"/>
      <c r="MKU40" s="2"/>
      <c r="MKV40" s="2"/>
      <c r="MKW40" s="2"/>
      <c r="MKX40" s="2"/>
      <c r="MKY40" s="2"/>
      <c r="MKZ40" s="2"/>
      <c r="MLA40" s="2"/>
      <c r="MLB40" s="2"/>
      <c r="MLC40" s="2"/>
      <c r="MLD40" s="2"/>
      <c r="MLE40" s="2"/>
      <c r="MLF40" s="2"/>
      <c r="MLG40" s="2"/>
      <c r="MLH40" s="2"/>
      <c r="MLI40" s="2"/>
      <c r="MLJ40" s="2"/>
      <c r="MLK40" s="2"/>
      <c r="MLL40" s="2"/>
      <c r="MLM40" s="2"/>
      <c r="MLN40" s="2"/>
      <c r="MLO40" s="2"/>
      <c r="MLP40" s="2"/>
      <c r="MLQ40" s="2"/>
      <c r="MLR40" s="2"/>
      <c r="MLS40" s="2"/>
      <c r="MLT40" s="2"/>
      <c r="MLU40" s="2"/>
      <c r="MLV40" s="2"/>
      <c r="MLW40" s="2"/>
      <c r="MLX40" s="2"/>
      <c r="MLY40" s="2"/>
      <c r="MLZ40" s="2"/>
      <c r="MMA40" s="2"/>
      <c r="MMB40" s="2"/>
      <c r="MMC40" s="2"/>
      <c r="MMD40" s="2"/>
      <c r="MME40" s="2"/>
      <c r="MMF40" s="2"/>
      <c r="MMG40" s="2"/>
      <c r="MMH40" s="2"/>
      <c r="MMI40" s="2"/>
      <c r="MMJ40" s="2"/>
      <c r="MMK40" s="2"/>
      <c r="MML40" s="2"/>
      <c r="MMM40" s="2"/>
      <c r="MMN40" s="2"/>
      <c r="MMO40" s="2"/>
      <c r="MMP40" s="2"/>
      <c r="MMQ40" s="2"/>
      <c r="MMR40" s="2"/>
      <c r="MMS40" s="2"/>
      <c r="MMT40" s="2"/>
      <c r="MMU40" s="2"/>
      <c r="MMV40" s="2"/>
      <c r="MMW40" s="2"/>
      <c r="MMX40" s="2"/>
      <c r="MMY40" s="2"/>
      <c r="MMZ40" s="2"/>
      <c r="MNA40" s="2"/>
      <c r="MNB40" s="2"/>
      <c r="MNC40" s="2"/>
      <c r="MND40" s="2"/>
      <c r="MNE40" s="2"/>
      <c r="MNF40" s="2"/>
      <c r="MNG40" s="2"/>
      <c r="MNH40" s="2"/>
      <c r="MNI40" s="2"/>
      <c r="MNJ40" s="2"/>
      <c r="MNK40" s="2"/>
      <c r="MNL40" s="2"/>
      <c r="MNM40" s="2"/>
      <c r="MNN40" s="2"/>
      <c r="MNO40" s="2"/>
      <c r="MNP40" s="2"/>
      <c r="MNQ40" s="2"/>
      <c r="MNR40" s="2"/>
      <c r="MNS40" s="2"/>
      <c r="MNT40" s="2"/>
      <c r="MNU40" s="2"/>
      <c r="MNV40" s="2"/>
      <c r="MNW40" s="2"/>
      <c r="MNX40" s="2"/>
      <c r="MNY40" s="2"/>
      <c r="MNZ40" s="2"/>
      <c r="MOA40" s="2"/>
      <c r="MOB40" s="2"/>
      <c r="MOC40" s="2"/>
      <c r="MOD40" s="2"/>
      <c r="MOE40" s="2"/>
      <c r="MOF40" s="2"/>
      <c r="MOG40" s="2"/>
      <c r="MOH40" s="2"/>
      <c r="MOI40" s="2"/>
      <c r="MOJ40" s="2"/>
      <c r="MOK40" s="2"/>
      <c r="MOL40" s="2"/>
      <c r="MOM40" s="2"/>
      <c r="MON40" s="2"/>
      <c r="MOO40" s="2"/>
      <c r="MOP40" s="2"/>
      <c r="MOQ40" s="2"/>
      <c r="MOR40" s="2"/>
      <c r="MOS40" s="2"/>
      <c r="MOT40" s="2"/>
      <c r="MOU40" s="2"/>
      <c r="MOV40" s="2"/>
      <c r="MOW40" s="2"/>
      <c r="MOX40" s="2"/>
      <c r="MOY40" s="2"/>
      <c r="MOZ40" s="2"/>
      <c r="MPA40" s="2"/>
      <c r="MPB40" s="2"/>
      <c r="MPC40" s="2"/>
      <c r="MPD40" s="2"/>
      <c r="MPE40" s="2"/>
      <c r="MPF40" s="2"/>
      <c r="MPG40" s="2"/>
      <c r="MPH40" s="2"/>
      <c r="MPI40" s="2"/>
      <c r="MPJ40" s="2"/>
      <c r="MPK40" s="2"/>
      <c r="MPL40" s="2"/>
      <c r="MPM40" s="2"/>
      <c r="MPN40" s="2"/>
      <c r="MPO40" s="2"/>
      <c r="MPP40" s="2"/>
      <c r="MPQ40" s="2"/>
      <c r="MPR40" s="2"/>
      <c r="MPS40" s="2"/>
      <c r="MPT40" s="2"/>
      <c r="MPU40" s="2"/>
      <c r="MPV40" s="2"/>
      <c r="MPW40" s="2"/>
      <c r="MPX40" s="2"/>
      <c r="MPY40" s="2"/>
      <c r="MPZ40" s="2"/>
      <c r="MQA40" s="2"/>
      <c r="MQB40" s="2"/>
      <c r="MQC40" s="2"/>
      <c r="MQD40" s="2"/>
      <c r="MQE40" s="2"/>
      <c r="MQF40" s="2"/>
      <c r="MQG40" s="2"/>
      <c r="MQH40" s="2"/>
      <c r="MQI40" s="2"/>
      <c r="MQJ40" s="2"/>
      <c r="MQK40" s="2"/>
      <c r="MQL40" s="2"/>
      <c r="MQM40" s="2"/>
      <c r="MQN40" s="2"/>
      <c r="MQO40" s="2"/>
      <c r="MQP40" s="2"/>
      <c r="MQQ40" s="2"/>
      <c r="MQR40" s="2"/>
      <c r="MQS40" s="2"/>
      <c r="MQT40" s="2"/>
      <c r="MQU40" s="2"/>
      <c r="MQV40" s="2"/>
      <c r="MQW40" s="2"/>
      <c r="MQX40" s="2"/>
      <c r="MQY40" s="2"/>
      <c r="MQZ40" s="2"/>
      <c r="MRA40" s="2"/>
      <c r="MRB40" s="2"/>
      <c r="MRC40" s="2"/>
      <c r="MRD40" s="2"/>
      <c r="MRE40" s="2"/>
      <c r="MRF40" s="2"/>
      <c r="MRG40" s="2"/>
      <c r="MRH40" s="2"/>
      <c r="MRI40" s="2"/>
      <c r="MRJ40" s="2"/>
      <c r="MRK40" s="2"/>
      <c r="MRL40" s="2"/>
      <c r="MRM40" s="2"/>
      <c r="MRN40" s="2"/>
      <c r="MRO40" s="2"/>
      <c r="MRP40" s="2"/>
      <c r="MRQ40" s="2"/>
      <c r="MRR40" s="2"/>
      <c r="MRS40" s="2"/>
      <c r="MRT40" s="2"/>
      <c r="MRU40" s="2"/>
      <c r="MRV40" s="2"/>
      <c r="MRW40" s="2"/>
      <c r="MRX40" s="2"/>
      <c r="MRY40" s="2"/>
      <c r="MRZ40" s="2"/>
      <c r="MSA40" s="2"/>
      <c r="MSB40" s="2"/>
      <c r="MSC40" s="2"/>
      <c r="MSD40" s="2"/>
      <c r="MSE40" s="2"/>
      <c r="MSF40" s="2"/>
      <c r="MSG40" s="2"/>
      <c r="MSH40" s="2"/>
      <c r="MSI40" s="2"/>
      <c r="MSJ40" s="2"/>
      <c r="MSK40" s="2"/>
      <c r="MSL40" s="2"/>
      <c r="MSM40" s="2"/>
      <c r="MSN40" s="2"/>
      <c r="MSO40" s="2"/>
      <c r="MSP40" s="2"/>
      <c r="MSQ40" s="2"/>
      <c r="MSR40" s="2"/>
      <c r="MSS40" s="2"/>
      <c r="MST40" s="2"/>
      <c r="MSU40" s="2"/>
      <c r="MSV40" s="2"/>
      <c r="MSW40" s="2"/>
      <c r="MSX40" s="2"/>
      <c r="MSY40" s="2"/>
      <c r="MSZ40" s="2"/>
      <c r="MTA40" s="2"/>
      <c r="MTB40" s="2"/>
      <c r="MTC40" s="2"/>
      <c r="MTD40" s="2"/>
      <c r="MTE40" s="2"/>
      <c r="MTF40" s="2"/>
      <c r="MTG40" s="2"/>
      <c r="MTH40" s="2"/>
      <c r="MTI40" s="2"/>
      <c r="MTJ40" s="2"/>
      <c r="MTK40" s="2"/>
      <c r="MTL40" s="2"/>
      <c r="MTM40" s="2"/>
      <c r="MTN40" s="2"/>
      <c r="MTO40" s="2"/>
      <c r="MTP40" s="2"/>
      <c r="MTQ40" s="2"/>
      <c r="MTR40" s="2"/>
      <c r="MTS40" s="2"/>
      <c r="MTT40" s="2"/>
      <c r="MTU40" s="2"/>
      <c r="MTV40" s="2"/>
      <c r="MTW40" s="2"/>
      <c r="MTX40" s="2"/>
      <c r="MTY40" s="2"/>
      <c r="MTZ40" s="2"/>
      <c r="MUA40" s="2"/>
      <c r="MUB40" s="2"/>
      <c r="MUC40" s="2"/>
      <c r="MUD40" s="2"/>
      <c r="MUE40" s="2"/>
      <c r="MUF40" s="2"/>
      <c r="MUG40" s="2"/>
      <c r="MUH40" s="2"/>
      <c r="MUI40" s="2"/>
      <c r="MUJ40" s="2"/>
      <c r="MUK40" s="2"/>
      <c r="MUL40" s="2"/>
      <c r="MUM40" s="2"/>
      <c r="MUN40" s="2"/>
      <c r="MUO40" s="2"/>
      <c r="MUP40" s="2"/>
      <c r="MUQ40" s="2"/>
      <c r="MUR40" s="2"/>
      <c r="MUS40" s="2"/>
      <c r="MUT40" s="2"/>
      <c r="MUU40" s="2"/>
      <c r="MUV40" s="2"/>
      <c r="MUW40" s="2"/>
      <c r="MUX40" s="2"/>
      <c r="MUY40" s="2"/>
      <c r="MUZ40" s="2"/>
      <c r="MVA40" s="2"/>
      <c r="MVB40" s="2"/>
      <c r="MVC40" s="2"/>
      <c r="MVD40" s="2"/>
      <c r="MVE40" s="2"/>
      <c r="MVF40" s="2"/>
      <c r="MVG40" s="2"/>
      <c r="MVH40" s="2"/>
      <c r="MVI40" s="2"/>
      <c r="MVJ40" s="2"/>
      <c r="MVK40" s="2"/>
      <c r="MVL40" s="2"/>
      <c r="MVM40" s="2"/>
      <c r="MVN40" s="2"/>
      <c r="MVO40" s="2"/>
      <c r="MVP40" s="2"/>
      <c r="MVQ40" s="2"/>
      <c r="MVR40" s="2"/>
      <c r="MVS40" s="2"/>
      <c r="MVT40" s="2"/>
      <c r="MVU40" s="2"/>
      <c r="MVV40" s="2"/>
      <c r="MVW40" s="2"/>
      <c r="MVX40" s="2"/>
      <c r="MVY40" s="2"/>
      <c r="MVZ40" s="2"/>
      <c r="MWA40" s="2"/>
      <c r="MWB40" s="2"/>
      <c r="MWC40" s="2"/>
      <c r="MWD40" s="2"/>
      <c r="MWE40" s="2"/>
      <c r="MWF40" s="2"/>
      <c r="MWG40" s="2"/>
      <c r="MWH40" s="2"/>
      <c r="MWI40" s="2"/>
      <c r="MWJ40" s="2"/>
      <c r="MWK40" s="2"/>
      <c r="MWL40" s="2"/>
      <c r="MWM40" s="2"/>
      <c r="MWN40" s="2"/>
      <c r="MWO40" s="2"/>
      <c r="MWP40" s="2"/>
      <c r="MWQ40" s="2"/>
      <c r="MWR40" s="2"/>
      <c r="MWS40" s="2"/>
      <c r="MWT40" s="2"/>
      <c r="MWU40" s="2"/>
      <c r="MWV40" s="2"/>
      <c r="MWW40" s="2"/>
      <c r="MWX40" s="2"/>
      <c r="MWY40" s="2"/>
      <c r="MWZ40" s="2"/>
      <c r="MXA40" s="2"/>
      <c r="MXB40" s="2"/>
      <c r="MXC40" s="2"/>
      <c r="MXD40" s="2"/>
      <c r="MXE40" s="2"/>
      <c r="MXF40" s="2"/>
      <c r="MXG40" s="2"/>
      <c r="MXH40" s="2"/>
      <c r="MXI40" s="2"/>
      <c r="MXJ40" s="2"/>
      <c r="MXK40" s="2"/>
      <c r="MXL40" s="2"/>
      <c r="MXM40" s="2"/>
      <c r="MXN40" s="2"/>
      <c r="MXO40" s="2"/>
      <c r="MXP40" s="2"/>
      <c r="MXQ40" s="2"/>
      <c r="MXR40" s="2"/>
      <c r="MXS40" s="2"/>
      <c r="MXT40" s="2"/>
      <c r="MXU40" s="2"/>
      <c r="MXV40" s="2"/>
      <c r="MXW40" s="2"/>
      <c r="MXX40" s="2"/>
      <c r="MXY40" s="2"/>
      <c r="MXZ40" s="2"/>
      <c r="MYA40" s="2"/>
      <c r="MYB40" s="2"/>
      <c r="MYC40" s="2"/>
      <c r="MYD40" s="2"/>
      <c r="MYE40" s="2"/>
      <c r="MYF40" s="2"/>
      <c r="MYG40" s="2"/>
      <c r="MYH40" s="2"/>
      <c r="MYI40" s="2"/>
      <c r="MYJ40" s="2"/>
      <c r="MYK40" s="2"/>
      <c r="MYL40" s="2"/>
      <c r="MYM40" s="2"/>
      <c r="MYN40" s="2"/>
      <c r="MYO40" s="2"/>
      <c r="MYP40" s="2"/>
      <c r="MYQ40" s="2"/>
      <c r="MYR40" s="2"/>
      <c r="MYS40" s="2"/>
      <c r="MYT40" s="2"/>
      <c r="MYU40" s="2"/>
      <c r="MYV40" s="2"/>
      <c r="MYW40" s="2"/>
      <c r="MYX40" s="2"/>
      <c r="MYY40" s="2"/>
      <c r="MYZ40" s="2"/>
      <c r="MZA40" s="2"/>
      <c r="MZB40" s="2"/>
      <c r="MZC40" s="2"/>
      <c r="MZD40" s="2"/>
      <c r="MZE40" s="2"/>
      <c r="MZF40" s="2"/>
      <c r="MZG40" s="2"/>
      <c r="MZH40" s="2"/>
      <c r="MZI40" s="2"/>
      <c r="MZJ40" s="2"/>
      <c r="MZK40" s="2"/>
      <c r="MZL40" s="2"/>
      <c r="MZM40" s="2"/>
      <c r="MZN40" s="2"/>
      <c r="MZO40" s="2"/>
      <c r="MZP40" s="2"/>
      <c r="MZQ40" s="2"/>
      <c r="MZR40" s="2"/>
      <c r="MZS40" s="2"/>
      <c r="MZT40" s="2"/>
      <c r="MZU40" s="2"/>
      <c r="MZV40" s="2"/>
      <c r="MZW40" s="2"/>
      <c r="MZX40" s="2"/>
      <c r="MZY40" s="2"/>
      <c r="MZZ40" s="2"/>
      <c r="NAA40" s="2"/>
      <c r="NAB40" s="2"/>
      <c r="NAC40" s="2"/>
      <c r="NAD40" s="2"/>
      <c r="NAE40" s="2"/>
      <c r="NAF40" s="2"/>
      <c r="NAG40" s="2"/>
      <c r="NAH40" s="2"/>
      <c r="NAI40" s="2"/>
      <c r="NAJ40" s="2"/>
      <c r="NAK40" s="2"/>
      <c r="NAL40" s="2"/>
      <c r="NAM40" s="2"/>
      <c r="NAN40" s="2"/>
      <c r="NAO40" s="2"/>
      <c r="NAP40" s="2"/>
      <c r="NAQ40" s="2"/>
      <c r="NAR40" s="2"/>
      <c r="NAS40" s="2"/>
      <c r="NAT40" s="2"/>
      <c r="NAU40" s="2"/>
      <c r="NAV40" s="2"/>
      <c r="NAW40" s="2"/>
      <c r="NAX40" s="2"/>
      <c r="NAY40" s="2"/>
      <c r="NAZ40" s="2"/>
      <c r="NBA40" s="2"/>
      <c r="NBB40" s="2"/>
      <c r="NBC40" s="2"/>
      <c r="NBD40" s="2"/>
      <c r="NBE40" s="2"/>
      <c r="NBF40" s="2"/>
      <c r="NBG40" s="2"/>
      <c r="NBH40" s="2"/>
      <c r="NBI40" s="2"/>
      <c r="NBJ40" s="2"/>
      <c r="NBK40" s="2"/>
      <c r="NBL40" s="2"/>
      <c r="NBM40" s="2"/>
      <c r="NBN40" s="2"/>
      <c r="NBO40" s="2"/>
      <c r="NBP40" s="2"/>
      <c r="NBQ40" s="2"/>
      <c r="NBR40" s="2"/>
      <c r="NBS40" s="2"/>
      <c r="NBT40" s="2"/>
      <c r="NBU40" s="2"/>
      <c r="NBV40" s="2"/>
      <c r="NBW40" s="2"/>
      <c r="NBX40" s="2"/>
      <c r="NBY40" s="2"/>
      <c r="NBZ40" s="2"/>
      <c r="NCA40" s="2"/>
      <c r="NCB40" s="2"/>
      <c r="NCC40" s="2"/>
      <c r="NCD40" s="2"/>
      <c r="NCE40" s="2"/>
      <c r="NCF40" s="2"/>
      <c r="NCG40" s="2"/>
      <c r="NCH40" s="2"/>
      <c r="NCI40" s="2"/>
      <c r="NCJ40" s="2"/>
      <c r="NCK40" s="2"/>
      <c r="NCL40" s="2"/>
      <c r="NCM40" s="2"/>
      <c r="NCN40" s="2"/>
      <c r="NCO40" s="2"/>
      <c r="NCP40" s="2"/>
      <c r="NCQ40" s="2"/>
      <c r="NCR40" s="2"/>
      <c r="NCS40" s="2"/>
      <c r="NCT40" s="2"/>
      <c r="NCU40" s="2"/>
      <c r="NCV40" s="2"/>
      <c r="NCW40" s="2"/>
      <c r="NCX40" s="2"/>
      <c r="NCY40" s="2"/>
      <c r="NCZ40" s="2"/>
      <c r="NDA40" s="2"/>
      <c r="NDB40" s="2"/>
      <c r="NDC40" s="2"/>
      <c r="NDD40" s="2"/>
      <c r="NDE40" s="2"/>
      <c r="NDF40" s="2"/>
      <c r="NDG40" s="2"/>
      <c r="NDH40" s="2"/>
      <c r="NDI40" s="2"/>
      <c r="NDJ40" s="2"/>
      <c r="NDK40" s="2"/>
      <c r="NDL40" s="2"/>
      <c r="NDM40" s="2"/>
      <c r="NDN40" s="2"/>
      <c r="NDO40" s="2"/>
      <c r="NDP40" s="2"/>
      <c r="NDQ40" s="2"/>
      <c r="NDR40" s="2"/>
      <c r="NDS40" s="2"/>
      <c r="NDT40" s="2"/>
      <c r="NDU40" s="2"/>
      <c r="NDV40" s="2"/>
      <c r="NDW40" s="2"/>
      <c r="NDX40" s="2"/>
      <c r="NDY40" s="2"/>
      <c r="NDZ40" s="2"/>
      <c r="NEA40" s="2"/>
      <c r="NEB40" s="2"/>
      <c r="NEC40" s="2"/>
      <c r="NED40" s="2"/>
      <c r="NEE40" s="2"/>
      <c r="NEF40" s="2"/>
      <c r="NEG40" s="2"/>
      <c r="NEH40" s="2"/>
      <c r="NEI40" s="2"/>
      <c r="NEJ40" s="2"/>
      <c r="NEK40" s="2"/>
      <c r="NEL40" s="2"/>
      <c r="NEM40" s="2"/>
      <c r="NEN40" s="2"/>
      <c r="NEO40" s="2"/>
      <c r="NEP40" s="2"/>
      <c r="NEQ40" s="2"/>
      <c r="NER40" s="2"/>
      <c r="NES40" s="2"/>
      <c r="NET40" s="2"/>
      <c r="NEU40" s="2"/>
      <c r="NEV40" s="2"/>
      <c r="NEW40" s="2"/>
      <c r="NEX40" s="2"/>
      <c r="NEY40" s="2"/>
      <c r="NEZ40" s="2"/>
      <c r="NFA40" s="2"/>
      <c r="NFB40" s="2"/>
      <c r="NFC40" s="2"/>
      <c r="NFD40" s="2"/>
      <c r="NFE40" s="2"/>
      <c r="NFF40" s="2"/>
      <c r="NFG40" s="2"/>
      <c r="NFH40" s="2"/>
      <c r="NFI40" s="2"/>
      <c r="NFJ40" s="2"/>
      <c r="NFK40" s="2"/>
      <c r="NFL40" s="2"/>
      <c r="NFM40" s="2"/>
      <c r="NFN40" s="2"/>
      <c r="NFO40" s="2"/>
      <c r="NFP40" s="2"/>
      <c r="NFQ40" s="2"/>
      <c r="NFR40" s="2"/>
      <c r="NFS40" s="2"/>
      <c r="NFT40" s="2"/>
      <c r="NFU40" s="2"/>
      <c r="NFV40" s="2"/>
      <c r="NFW40" s="2"/>
      <c r="NFX40" s="2"/>
      <c r="NFY40" s="2"/>
      <c r="NFZ40" s="2"/>
      <c r="NGA40" s="2"/>
      <c r="NGB40" s="2"/>
      <c r="NGC40" s="2"/>
      <c r="NGD40" s="2"/>
      <c r="NGE40" s="2"/>
      <c r="NGF40" s="2"/>
      <c r="NGG40" s="2"/>
      <c r="NGH40" s="2"/>
      <c r="NGI40" s="2"/>
      <c r="NGJ40" s="2"/>
      <c r="NGK40" s="2"/>
      <c r="NGL40" s="2"/>
      <c r="NGM40" s="2"/>
      <c r="NGN40" s="2"/>
      <c r="NGO40" s="2"/>
      <c r="NGP40" s="2"/>
      <c r="NGQ40" s="2"/>
      <c r="NGR40" s="2"/>
      <c r="NGS40" s="2"/>
      <c r="NGT40" s="2"/>
      <c r="NGU40" s="2"/>
      <c r="NGV40" s="2"/>
      <c r="NGW40" s="2"/>
      <c r="NGX40" s="2"/>
      <c r="NGY40" s="2"/>
      <c r="NGZ40" s="2"/>
      <c r="NHA40" s="2"/>
      <c r="NHB40" s="2"/>
      <c r="NHC40" s="2"/>
      <c r="NHD40" s="2"/>
      <c r="NHE40" s="2"/>
      <c r="NHF40" s="2"/>
      <c r="NHG40" s="2"/>
      <c r="NHH40" s="2"/>
      <c r="NHI40" s="2"/>
      <c r="NHJ40" s="2"/>
      <c r="NHK40" s="2"/>
      <c r="NHL40" s="2"/>
      <c r="NHM40" s="2"/>
      <c r="NHN40" s="2"/>
      <c r="NHO40" s="2"/>
      <c r="NHP40" s="2"/>
      <c r="NHQ40" s="2"/>
      <c r="NHR40" s="2"/>
      <c r="NHS40" s="2"/>
      <c r="NHT40" s="2"/>
      <c r="NHU40" s="2"/>
      <c r="NHV40" s="2"/>
      <c r="NHW40" s="2"/>
      <c r="NHX40" s="2"/>
      <c r="NHY40" s="2"/>
      <c r="NHZ40" s="2"/>
      <c r="NIA40" s="2"/>
      <c r="NIB40" s="2"/>
      <c r="NIC40" s="2"/>
      <c r="NID40" s="2"/>
      <c r="NIE40" s="2"/>
      <c r="NIF40" s="2"/>
      <c r="NIG40" s="2"/>
      <c r="NIH40" s="2"/>
      <c r="NII40" s="2"/>
      <c r="NIJ40" s="2"/>
      <c r="NIK40" s="2"/>
      <c r="NIL40" s="2"/>
      <c r="NIM40" s="2"/>
      <c r="NIN40" s="2"/>
      <c r="NIO40" s="2"/>
      <c r="NIP40" s="2"/>
      <c r="NIQ40" s="2"/>
      <c r="NIR40" s="2"/>
      <c r="NIS40" s="2"/>
      <c r="NIT40" s="2"/>
      <c r="NIU40" s="2"/>
      <c r="NIV40" s="2"/>
      <c r="NIW40" s="2"/>
      <c r="NIX40" s="2"/>
      <c r="NIY40" s="2"/>
      <c r="NIZ40" s="2"/>
      <c r="NJA40" s="2"/>
      <c r="NJB40" s="2"/>
      <c r="NJC40" s="2"/>
      <c r="NJD40" s="2"/>
      <c r="NJE40" s="2"/>
      <c r="NJF40" s="2"/>
      <c r="NJG40" s="2"/>
      <c r="NJH40" s="2"/>
      <c r="NJI40" s="2"/>
      <c r="NJJ40" s="2"/>
      <c r="NJK40" s="2"/>
      <c r="NJL40" s="2"/>
      <c r="NJM40" s="2"/>
      <c r="NJN40" s="2"/>
      <c r="NJO40" s="2"/>
      <c r="NJP40" s="2"/>
      <c r="NJQ40" s="2"/>
      <c r="NJR40" s="2"/>
      <c r="NJS40" s="2"/>
      <c r="NJT40" s="2"/>
      <c r="NJU40" s="2"/>
      <c r="NJV40" s="2"/>
      <c r="NJW40" s="2"/>
      <c r="NJX40" s="2"/>
      <c r="NJY40" s="2"/>
      <c r="NJZ40" s="2"/>
      <c r="NKA40" s="2"/>
      <c r="NKB40" s="2"/>
      <c r="NKC40" s="2"/>
      <c r="NKD40" s="2"/>
      <c r="NKE40" s="2"/>
      <c r="NKF40" s="2"/>
      <c r="NKG40" s="2"/>
      <c r="NKH40" s="2"/>
      <c r="NKI40" s="2"/>
      <c r="NKJ40" s="2"/>
      <c r="NKK40" s="2"/>
      <c r="NKL40" s="2"/>
      <c r="NKM40" s="2"/>
      <c r="NKN40" s="2"/>
      <c r="NKO40" s="2"/>
      <c r="NKP40" s="2"/>
      <c r="NKQ40" s="2"/>
      <c r="NKR40" s="2"/>
      <c r="NKS40" s="2"/>
      <c r="NKT40" s="2"/>
      <c r="NKU40" s="2"/>
      <c r="NKV40" s="2"/>
      <c r="NKW40" s="2"/>
      <c r="NKX40" s="2"/>
      <c r="NKY40" s="2"/>
      <c r="NKZ40" s="2"/>
      <c r="NLA40" s="2"/>
      <c r="NLB40" s="2"/>
      <c r="NLC40" s="2"/>
      <c r="NLD40" s="2"/>
      <c r="NLE40" s="2"/>
      <c r="NLF40" s="2"/>
      <c r="NLG40" s="2"/>
      <c r="NLH40" s="2"/>
      <c r="NLI40" s="2"/>
      <c r="NLJ40" s="2"/>
      <c r="NLK40" s="2"/>
      <c r="NLL40" s="2"/>
      <c r="NLM40" s="2"/>
      <c r="NLN40" s="2"/>
      <c r="NLO40" s="2"/>
      <c r="NLP40" s="2"/>
      <c r="NLQ40" s="2"/>
      <c r="NLR40" s="2"/>
      <c r="NLS40" s="2"/>
      <c r="NLT40" s="2"/>
      <c r="NLU40" s="2"/>
      <c r="NLV40" s="2"/>
      <c r="NLW40" s="2"/>
      <c r="NLX40" s="2"/>
      <c r="NLY40" s="2"/>
      <c r="NLZ40" s="2"/>
      <c r="NMA40" s="2"/>
      <c r="NMB40" s="2"/>
      <c r="NMC40" s="2"/>
      <c r="NMD40" s="2"/>
      <c r="NME40" s="2"/>
      <c r="NMF40" s="2"/>
      <c r="NMG40" s="2"/>
      <c r="NMH40" s="2"/>
      <c r="NMI40" s="2"/>
      <c r="NMJ40" s="2"/>
      <c r="NMK40" s="2"/>
      <c r="NML40" s="2"/>
      <c r="NMM40" s="2"/>
      <c r="NMN40" s="2"/>
      <c r="NMO40" s="2"/>
      <c r="NMP40" s="2"/>
      <c r="NMQ40" s="2"/>
      <c r="NMR40" s="2"/>
      <c r="NMS40" s="2"/>
      <c r="NMT40" s="2"/>
      <c r="NMU40" s="2"/>
      <c r="NMV40" s="2"/>
      <c r="NMW40" s="2"/>
      <c r="NMX40" s="2"/>
      <c r="NMY40" s="2"/>
      <c r="NMZ40" s="2"/>
      <c r="NNA40" s="2"/>
      <c r="NNB40" s="2"/>
      <c r="NNC40" s="2"/>
      <c r="NND40" s="2"/>
      <c r="NNE40" s="2"/>
      <c r="NNF40" s="2"/>
      <c r="NNG40" s="2"/>
      <c r="NNH40" s="2"/>
      <c r="NNI40" s="2"/>
      <c r="NNJ40" s="2"/>
      <c r="NNK40" s="2"/>
      <c r="NNL40" s="2"/>
      <c r="NNM40" s="2"/>
      <c r="NNN40" s="2"/>
      <c r="NNO40" s="2"/>
      <c r="NNP40" s="2"/>
      <c r="NNQ40" s="2"/>
      <c r="NNR40" s="2"/>
      <c r="NNS40" s="2"/>
      <c r="NNT40" s="2"/>
      <c r="NNU40" s="2"/>
      <c r="NNV40" s="2"/>
      <c r="NNW40" s="2"/>
      <c r="NNX40" s="2"/>
      <c r="NNY40" s="2"/>
      <c r="NNZ40" s="2"/>
      <c r="NOA40" s="2"/>
      <c r="NOB40" s="2"/>
      <c r="NOC40" s="2"/>
      <c r="NOD40" s="2"/>
      <c r="NOE40" s="2"/>
      <c r="NOF40" s="2"/>
      <c r="NOG40" s="2"/>
      <c r="NOH40" s="2"/>
      <c r="NOI40" s="2"/>
      <c r="NOJ40" s="2"/>
      <c r="NOK40" s="2"/>
      <c r="NOL40" s="2"/>
      <c r="NOM40" s="2"/>
      <c r="NON40" s="2"/>
      <c r="NOO40" s="2"/>
      <c r="NOP40" s="2"/>
      <c r="NOQ40" s="2"/>
      <c r="NOR40" s="2"/>
      <c r="NOS40" s="2"/>
      <c r="NOT40" s="2"/>
      <c r="NOU40" s="2"/>
      <c r="NOV40" s="2"/>
      <c r="NOW40" s="2"/>
      <c r="NOX40" s="2"/>
      <c r="NOY40" s="2"/>
      <c r="NOZ40" s="2"/>
      <c r="NPA40" s="2"/>
      <c r="NPB40" s="2"/>
      <c r="NPC40" s="2"/>
      <c r="NPD40" s="2"/>
      <c r="NPE40" s="2"/>
      <c r="NPF40" s="2"/>
      <c r="NPG40" s="2"/>
      <c r="NPH40" s="2"/>
      <c r="NPI40" s="2"/>
      <c r="NPJ40" s="2"/>
      <c r="NPK40" s="2"/>
      <c r="NPL40" s="2"/>
      <c r="NPM40" s="2"/>
      <c r="NPN40" s="2"/>
      <c r="NPO40" s="2"/>
      <c r="NPP40" s="2"/>
      <c r="NPQ40" s="2"/>
      <c r="NPR40" s="2"/>
      <c r="NPS40" s="2"/>
      <c r="NPT40" s="2"/>
      <c r="NPU40" s="2"/>
      <c r="NPV40" s="2"/>
      <c r="NPW40" s="2"/>
      <c r="NPX40" s="2"/>
      <c r="NPY40" s="2"/>
      <c r="NPZ40" s="2"/>
      <c r="NQA40" s="2"/>
      <c r="NQB40" s="2"/>
      <c r="NQC40" s="2"/>
      <c r="NQD40" s="2"/>
      <c r="NQE40" s="2"/>
      <c r="NQF40" s="2"/>
      <c r="NQG40" s="2"/>
      <c r="NQH40" s="2"/>
      <c r="NQI40" s="2"/>
      <c r="NQJ40" s="2"/>
      <c r="NQK40" s="2"/>
      <c r="NQL40" s="2"/>
      <c r="NQM40" s="2"/>
      <c r="NQN40" s="2"/>
      <c r="NQO40" s="2"/>
      <c r="NQP40" s="2"/>
      <c r="NQQ40" s="2"/>
      <c r="NQR40" s="2"/>
      <c r="NQS40" s="2"/>
      <c r="NQT40" s="2"/>
      <c r="NQU40" s="2"/>
      <c r="NQV40" s="2"/>
      <c r="NQW40" s="2"/>
      <c r="NQX40" s="2"/>
      <c r="NQY40" s="2"/>
      <c r="NQZ40" s="2"/>
      <c r="NRA40" s="2"/>
      <c r="NRB40" s="2"/>
      <c r="NRC40" s="2"/>
      <c r="NRD40" s="2"/>
      <c r="NRE40" s="2"/>
      <c r="NRF40" s="2"/>
      <c r="NRG40" s="2"/>
      <c r="NRH40" s="2"/>
      <c r="NRI40" s="2"/>
      <c r="NRJ40" s="2"/>
      <c r="NRK40" s="2"/>
      <c r="NRL40" s="2"/>
      <c r="NRM40" s="2"/>
      <c r="NRN40" s="2"/>
      <c r="NRO40" s="2"/>
      <c r="NRP40" s="2"/>
      <c r="NRQ40" s="2"/>
      <c r="NRR40" s="2"/>
      <c r="NRS40" s="2"/>
      <c r="NRT40" s="2"/>
      <c r="NRU40" s="2"/>
      <c r="NRV40" s="2"/>
      <c r="NRW40" s="2"/>
      <c r="NRX40" s="2"/>
      <c r="NRY40" s="2"/>
      <c r="NRZ40" s="2"/>
      <c r="NSA40" s="2"/>
      <c r="NSB40" s="2"/>
      <c r="NSC40" s="2"/>
      <c r="NSD40" s="2"/>
      <c r="NSE40" s="2"/>
      <c r="NSF40" s="2"/>
      <c r="NSG40" s="2"/>
      <c r="NSH40" s="2"/>
      <c r="NSI40" s="2"/>
      <c r="NSJ40" s="2"/>
      <c r="NSK40" s="2"/>
      <c r="NSL40" s="2"/>
      <c r="NSM40" s="2"/>
      <c r="NSN40" s="2"/>
      <c r="NSO40" s="2"/>
      <c r="NSP40" s="2"/>
      <c r="NSQ40" s="2"/>
      <c r="NSR40" s="2"/>
      <c r="NSS40" s="2"/>
      <c r="NST40" s="2"/>
      <c r="NSU40" s="2"/>
      <c r="NSV40" s="2"/>
      <c r="NSW40" s="2"/>
      <c r="NSX40" s="2"/>
      <c r="NSY40" s="2"/>
      <c r="NSZ40" s="2"/>
      <c r="NTA40" s="2"/>
      <c r="NTB40" s="2"/>
      <c r="NTC40" s="2"/>
      <c r="NTD40" s="2"/>
      <c r="NTE40" s="2"/>
      <c r="NTF40" s="2"/>
      <c r="NTG40" s="2"/>
      <c r="NTH40" s="2"/>
      <c r="NTI40" s="2"/>
      <c r="NTJ40" s="2"/>
      <c r="NTK40" s="2"/>
      <c r="NTL40" s="2"/>
      <c r="NTM40" s="2"/>
      <c r="NTN40" s="2"/>
      <c r="NTO40" s="2"/>
      <c r="NTP40" s="2"/>
      <c r="NTQ40" s="2"/>
      <c r="NTR40" s="2"/>
      <c r="NTS40" s="2"/>
      <c r="NTT40" s="2"/>
      <c r="NTU40" s="2"/>
      <c r="NTV40" s="2"/>
      <c r="NTW40" s="2"/>
      <c r="NTX40" s="2"/>
      <c r="NTY40" s="2"/>
      <c r="NTZ40" s="2"/>
      <c r="NUA40" s="2"/>
      <c r="NUB40" s="2"/>
      <c r="NUC40" s="2"/>
      <c r="NUD40" s="2"/>
      <c r="NUE40" s="2"/>
      <c r="NUF40" s="2"/>
      <c r="NUG40" s="2"/>
      <c r="NUH40" s="2"/>
      <c r="NUI40" s="2"/>
      <c r="NUJ40" s="2"/>
      <c r="NUK40" s="2"/>
      <c r="NUL40" s="2"/>
      <c r="NUM40" s="2"/>
      <c r="NUN40" s="2"/>
      <c r="NUO40" s="2"/>
      <c r="NUP40" s="2"/>
      <c r="NUQ40" s="2"/>
      <c r="NUR40" s="2"/>
      <c r="NUS40" s="2"/>
      <c r="NUT40" s="2"/>
      <c r="NUU40" s="2"/>
      <c r="NUV40" s="2"/>
      <c r="NUW40" s="2"/>
      <c r="NUX40" s="2"/>
      <c r="NUY40" s="2"/>
      <c r="NUZ40" s="2"/>
      <c r="NVA40" s="2"/>
      <c r="NVB40" s="2"/>
      <c r="NVC40" s="2"/>
      <c r="NVD40" s="2"/>
      <c r="NVE40" s="2"/>
      <c r="NVF40" s="2"/>
      <c r="NVG40" s="2"/>
      <c r="NVH40" s="2"/>
      <c r="NVI40" s="2"/>
      <c r="NVJ40" s="2"/>
      <c r="NVK40" s="2"/>
      <c r="NVL40" s="2"/>
      <c r="NVM40" s="2"/>
      <c r="NVN40" s="2"/>
      <c r="NVO40" s="2"/>
      <c r="NVP40" s="2"/>
      <c r="NVQ40" s="2"/>
      <c r="NVR40" s="2"/>
      <c r="NVS40" s="2"/>
      <c r="NVT40" s="2"/>
      <c r="NVU40" s="2"/>
      <c r="NVV40" s="2"/>
      <c r="NVW40" s="2"/>
      <c r="NVX40" s="2"/>
      <c r="NVY40" s="2"/>
      <c r="NVZ40" s="2"/>
      <c r="NWA40" s="2"/>
      <c r="NWB40" s="2"/>
      <c r="NWC40" s="2"/>
      <c r="NWD40" s="2"/>
      <c r="NWE40" s="2"/>
      <c r="NWF40" s="2"/>
      <c r="NWG40" s="2"/>
      <c r="NWH40" s="2"/>
      <c r="NWI40" s="2"/>
      <c r="NWJ40" s="2"/>
      <c r="NWK40" s="2"/>
      <c r="NWL40" s="2"/>
      <c r="NWM40" s="2"/>
      <c r="NWN40" s="2"/>
      <c r="NWO40" s="2"/>
      <c r="NWP40" s="2"/>
      <c r="NWQ40" s="2"/>
      <c r="NWR40" s="2"/>
      <c r="NWS40" s="2"/>
      <c r="NWT40" s="2"/>
      <c r="NWU40" s="2"/>
      <c r="NWV40" s="2"/>
      <c r="NWW40" s="2"/>
      <c r="NWX40" s="2"/>
      <c r="NWY40" s="2"/>
      <c r="NWZ40" s="2"/>
      <c r="NXA40" s="2"/>
      <c r="NXB40" s="2"/>
      <c r="NXC40" s="2"/>
      <c r="NXD40" s="2"/>
      <c r="NXE40" s="2"/>
      <c r="NXF40" s="2"/>
      <c r="NXG40" s="2"/>
      <c r="NXH40" s="2"/>
      <c r="NXI40" s="2"/>
      <c r="NXJ40" s="2"/>
      <c r="NXK40" s="2"/>
      <c r="NXL40" s="2"/>
      <c r="NXM40" s="2"/>
      <c r="NXN40" s="2"/>
      <c r="NXO40" s="2"/>
      <c r="NXP40" s="2"/>
      <c r="NXQ40" s="2"/>
      <c r="NXR40" s="2"/>
      <c r="NXS40" s="2"/>
      <c r="NXT40" s="2"/>
      <c r="NXU40" s="2"/>
      <c r="NXV40" s="2"/>
      <c r="NXW40" s="2"/>
      <c r="NXX40" s="2"/>
      <c r="NXY40" s="2"/>
      <c r="NXZ40" s="2"/>
      <c r="NYA40" s="2"/>
      <c r="NYB40" s="2"/>
      <c r="NYC40" s="2"/>
      <c r="NYD40" s="2"/>
      <c r="NYE40" s="2"/>
      <c r="NYF40" s="2"/>
      <c r="NYG40" s="2"/>
      <c r="NYH40" s="2"/>
      <c r="NYI40" s="2"/>
      <c r="NYJ40" s="2"/>
      <c r="NYK40" s="2"/>
      <c r="NYL40" s="2"/>
      <c r="NYM40" s="2"/>
      <c r="NYN40" s="2"/>
      <c r="NYO40" s="2"/>
      <c r="NYP40" s="2"/>
      <c r="NYQ40" s="2"/>
      <c r="NYR40" s="2"/>
      <c r="NYS40" s="2"/>
      <c r="NYT40" s="2"/>
      <c r="NYU40" s="2"/>
      <c r="NYV40" s="2"/>
      <c r="NYW40" s="2"/>
      <c r="NYX40" s="2"/>
      <c r="NYY40" s="2"/>
      <c r="NYZ40" s="2"/>
      <c r="NZA40" s="2"/>
      <c r="NZB40" s="2"/>
      <c r="NZC40" s="2"/>
      <c r="NZD40" s="2"/>
      <c r="NZE40" s="2"/>
      <c r="NZF40" s="2"/>
      <c r="NZG40" s="2"/>
      <c r="NZH40" s="2"/>
      <c r="NZI40" s="2"/>
      <c r="NZJ40" s="2"/>
      <c r="NZK40" s="2"/>
      <c r="NZL40" s="2"/>
      <c r="NZM40" s="2"/>
      <c r="NZN40" s="2"/>
      <c r="NZO40" s="2"/>
      <c r="NZP40" s="2"/>
      <c r="NZQ40" s="2"/>
      <c r="NZR40" s="2"/>
      <c r="NZS40" s="2"/>
      <c r="NZT40" s="2"/>
      <c r="NZU40" s="2"/>
      <c r="NZV40" s="2"/>
      <c r="NZW40" s="2"/>
      <c r="NZX40" s="2"/>
      <c r="NZY40" s="2"/>
      <c r="NZZ40" s="2"/>
      <c r="OAA40" s="2"/>
      <c r="OAB40" s="2"/>
      <c r="OAC40" s="2"/>
      <c r="OAD40" s="2"/>
      <c r="OAE40" s="2"/>
      <c r="OAF40" s="2"/>
      <c r="OAG40" s="2"/>
      <c r="OAH40" s="2"/>
      <c r="OAI40" s="2"/>
      <c r="OAJ40" s="2"/>
      <c r="OAK40" s="2"/>
      <c r="OAL40" s="2"/>
      <c r="OAM40" s="2"/>
      <c r="OAN40" s="2"/>
      <c r="OAO40" s="2"/>
      <c r="OAP40" s="2"/>
      <c r="OAQ40" s="2"/>
      <c r="OAR40" s="2"/>
      <c r="OAS40" s="2"/>
      <c r="OAT40" s="2"/>
      <c r="OAU40" s="2"/>
      <c r="OAV40" s="2"/>
      <c r="OAW40" s="2"/>
      <c r="OAX40" s="2"/>
      <c r="OAY40" s="2"/>
      <c r="OAZ40" s="2"/>
      <c r="OBA40" s="2"/>
      <c r="OBB40" s="2"/>
      <c r="OBC40" s="2"/>
      <c r="OBD40" s="2"/>
      <c r="OBE40" s="2"/>
      <c r="OBF40" s="2"/>
      <c r="OBG40" s="2"/>
      <c r="OBH40" s="2"/>
      <c r="OBI40" s="2"/>
      <c r="OBJ40" s="2"/>
      <c r="OBK40" s="2"/>
      <c r="OBL40" s="2"/>
      <c r="OBM40" s="2"/>
      <c r="OBN40" s="2"/>
      <c r="OBO40" s="2"/>
      <c r="OBP40" s="2"/>
      <c r="OBQ40" s="2"/>
      <c r="OBR40" s="2"/>
      <c r="OBS40" s="2"/>
      <c r="OBT40" s="2"/>
      <c r="OBU40" s="2"/>
      <c r="OBV40" s="2"/>
      <c r="OBW40" s="2"/>
      <c r="OBX40" s="2"/>
      <c r="OBY40" s="2"/>
      <c r="OBZ40" s="2"/>
      <c r="OCA40" s="2"/>
      <c r="OCB40" s="2"/>
      <c r="OCC40" s="2"/>
      <c r="OCD40" s="2"/>
      <c r="OCE40" s="2"/>
      <c r="OCF40" s="2"/>
      <c r="OCG40" s="2"/>
      <c r="OCH40" s="2"/>
      <c r="OCI40" s="2"/>
      <c r="OCJ40" s="2"/>
      <c r="OCK40" s="2"/>
      <c r="OCL40" s="2"/>
      <c r="OCM40" s="2"/>
      <c r="OCN40" s="2"/>
      <c r="OCO40" s="2"/>
      <c r="OCP40" s="2"/>
      <c r="OCQ40" s="2"/>
      <c r="OCR40" s="2"/>
      <c r="OCS40" s="2"/>
      <c r="OCT40" s="2"/>
      <c r="OCU40" s="2"/>
      <c r="OCV40" s="2"/>
      <c r="OCW40" s="2"/>
      <c r="OCX40" s="2"/>
      <c r="OCY40" s="2"/>
      <c r="OCZ40" s="2"/>
      <c r="ODA40" s="2"/>
      <c r="ODB40" s="2"/>
      <c r="ODC40" s="2"/>
      <c r="ODD40" s="2"/>
      <c r="ODE40" s="2"/>
      <c r="ODF40" s="2"/>
      <c r="ODG40" s="2"/>
      <c r="ODH40" s="2"/>
      <c r="ODI40" s="2"/>
      <c r="ODJ40" s="2"/>
      <c r="ODK40" s="2"/>
      <c r="ODL40" s="2"/>
      <c r="ODM40" s="2"/>
      <c r="ODN40" s="2"/>
      <c r="ODO40" s="2"/>
      <c r="ODP40" s="2"/>
      <c r="ODQ40" s="2"/>
      <c r="ODR40" s="2"/>
      <c r="ODS40" s="2"/>
      <c r="ODT40" s="2"/>
      <c r="ODU40" s="2"/>
      <c r="ODV40" s="2"/>
      <c r="ODW40" s="2"/>
      <c r="ODX40" s="2"/>
      <c r="ODY40" s="2"/>
      <c r="ODZ40" s="2"/>
      <c r="OEA40" s="2"/>
      <c r="OEB40" s="2"/>
      <c r="OEC40" s="2"/>
      <c r="OED40" s="2"/>
      <c r="OEE40" s="2"/>
      <c r="OEF40" s="2"/>
      <c r="OEG40" s="2"/>
      <c r="OEH40" s="2"/>
      <c r="OEI40" s="2"/>
      <c r="OEJ40" s="2"/>
      <c r="OEK40" s="2"/>
      <c r="OEL40" s="2"/>
      <c r="OEM40" s="2"/>
      <c r="OEN40" s="2"/>
      <c r="OEO40" s="2"/>
      <c r="OEP40" s="2"/>
      <c r="OEQ40" s="2"/>
      <c r="OER40" s="2"/>
      <c r="OES40" s="2"/>
      <c r="OET40" s="2"/>
      <c r="OEU40" s="2"/>
      <c r="OEV40" s="2"/>
      <c r="OEW40" s="2"/>
      <c r="OEX40" s="2"/>
      <c r="OEY40" s="2"/>
      <c r="OEZ40" s="2"/>
      <c r="OFA40" s="2"/>
      <c r="OFB40" s="2"/>
      <c r="OFC40" s="2"/>
      <c r="OFD40" s="2"/>
      <c r="OFE40" s="2"/>
      <c r="OFF40" s="2"/>
      <c r="OFG40" s="2"/>
      <c r="OFH40" s="2"/>
      <c r="OFI40" s="2"/>
      <c r="OFJ40" s="2"/>
      <c r="OFK40" s="2"/>
      <c r="OFL40" s="2"/>
      <c r="OFM40" s="2"/>
      <c r="OFN40" s="2"/>
      <c r="OFO40" s="2"/>
      <c r="OFP40" s="2"/>
      <c r="OFQ40" s="2"/>
      <c r="OFR40" s="2"/>
      <c r="OFS40" s="2"/>
      <c r="OFT40" s="2"/>
      <c r="OFU40" s="2"/>
      <c r="OFV40" s="2"/>
      <c r="OFW40" s="2"/>
      <c r="OFX40" s="2"/>
      <c r="OFY40" s="2"/>
      <c r="OFZ40" s="2"/>
      <c r="OGA40" s="2"/>
      <c r="OGB40" s="2"/>
      <c r="OGC40" s="2"/>
      <c r="OGD40" s="2"/>
      <c r="OGE40" s="2"/>
      <c r="OGF40" s="2"/>
      <c r="OGG40" s="2"/>
      <c r="OGH40" s="2"/>
      <c r="OGI40" s="2"/>
      <c r="OGJ40" s="2"/>
      <c r="OGK40" s="2"/>
      <c r="OGL40" s="2"/>
      <c r="OGM40" s="2"/>
      <c r="OGN40" s="2"/>
      <c r="OGO40" s="2"/>
      <c r="OGP40" s="2"/>
      <c r="OGQ40" s="2"/>
      <c r="OGR40" s="2"/>
      <c r="OGS40" s="2"/>
      <c r="OGT40" s="2"/>
      <c r="OGU40" s="2"/>
      <c r="OGV40" s="2"/>
      <c r="OGW40" s="2"/>
      <c r="OGX40" s="2"/>
      <c r="OGY40" s="2"/>
      <c r="OGZ40" s="2"/>
      <c r="OHA40" s="2"/>
      <c r="OHB40" s="2"/>
      <c r="OHC40" s="2"/>
      <c r="OHD40" s="2"/>
      <c r="OHE40" s="2"/>
      <c r="OHF40" s="2"/>
      <c r="OHG40" s="2"/>
      <c r="OHH40" s="2"/>
      <c r="OHI40" s="2"/>
      <c r="OHJ40" s="2"/>
      <c r="OHK40" s="2"/>
      <c r="OHL40" s="2"/>
      <c r="OHM40" s="2"/>
      <c r="OHN40" s="2"/>
      <c r="OHO40" s="2"/>
      <c r="OHP40" s="2"/>
      <c r="OHQ40" s="2"/>
      <c r="OHR40" s="2"/>
      <c r="OHS40" s="2"/>
      <c r="OHT40" s="2"/>
      <c r="OHU40" s="2"/>
      <c r="OHV40" s="2"/>
      <c r="OHW40" s="2"/>
      <c r="OHX40" s="2"/>
      <c r="OHY40" s="2"/>
      <c r="OHZ40" s="2"/>
      <c r="OIA40" s="2"/>
      <c r="OIB40" s="2"/>
      <c r="OIC40" s="2"/>
      <c r="OID40" s="2"/>
      <c r="OIE40" s="2"/>
      <c r="OIF40" s="2"/>
      <c r="OIG40" s="2"/>
      <c r="OIH40" s="2"/>
      <c r="OII40" s="2"/>
      <c r="OIJ40" s="2"/>
      <c r="OIK40" s="2"/>
      <c r="OIL40" s="2"/>
      <c r="OIM40" s="2"/>
      <c r="OIN40" s="2"/>
      <c r="OIO40" s="2"/>
      <c r="OIP40" s="2"/>
      <c r="OIQ40" s="2"/>
      <c r="OIR40" s="2"/>
      <c r="OIS40" s="2"/>
      <c r="OIT40" s="2"/>
      <c r="OIU40" s="2"/>
      <c r="OIV40" s="2"/>
      <c r="OIW40" s="2"/>
      <c r="OIX40" s="2"/>
      <c r="OIY40" s="2"/>
      <c r="OIZ40" s="2"/>
      <c r="OJA40" s="2"/>
      <c r="OJB40" s="2"/>
      <c r="OJC40" s="2"/>
      <c r="OJD40" s="2"/>
      <c r="OJE40" s="2"/>
      <c r="OJF40" s="2"/>
      <c r="OJG40" s="2"/>
      <c r="OJH40" s="2"/>
      <c r="OJI40" s="2"/>
      <c r="OJJ40" s="2"/>
      <c r="OJK40" s="2"/>
      <c r="OJL40" s="2"/>
      <c r="OJM40" s="2"/>
      <c r="OJN40" s="2"/>
      <c r="OJO40" s="2"/>
      <c r="OJP40" s="2"/>
      <c r="OJQ40" s="2"/>
      <c r="OJR40" s="2"/>
      <c r="OJS40" s="2"/>
      <c r="OJT40" s="2"/>
      <c r="OJU40" s="2"/>
      <c r="OJV40" s="2"/>
      <c r="OJW40" s="2"/>
      <c r="OJX40" s="2"/>
      <c r="OJY40" s="2"/>
      <c r="OJZ40" s="2"/>
      <c r="OKA40" s="2"/>
      <c r="OKB40" s="2"/>
      <c r="OKC40" s="2"/>
      <c r="OKD40" s="2"/>
      <c r="OKE40" s="2"/>
      <c r="OKF40" s="2"/>
      <c r="OKG40" s="2"/>
      <c r="OKH40" s="2"/>
      <c r="OKI40" s="2"/>
      <c r="OKJ40" s="2"/>
      <c r="OKK40" s="2"/>
      <c r="OKL40" s="2"/>
      <c r="OKM40" s="2"/>
      <c r="OKN40" s="2"/>
      <c r="OKO40" s="2"/>
      <c r="OKP40" s="2"/>
      <c r="OKQ40" s="2"/>
      <c r="OKR40" s="2"/>
      <c r="OKS40" s="2"/>
      <c r="OKT40" s="2"/>
      <c r="OKU40" s="2"/>
      <c r="OKV40" s="2"/>
      <c r="OKW40" s="2"/>
      <c r="OKX40" s="2"/>
      <c r="OKY40" s="2"/>
      <c r="OKZ40" s="2"/>
      <c r="OLA40" s="2"/>
      <c r="OLB40" s="2"/>
      <c r="OLC40" s="2"/>
      <c r="OLD40" s="2"/>
      <c r="OLE40" s="2"/>
      <c r="OLF40" s="2"/>
      <c r="OLG40" s="2"/>
      <c r="OLH40" s="2"/>
      <c r="OLI40" s="2"/>
      <c r="OLJ40" s="2"/>
      <c r="OLK40" s="2"/>
      <c r="OLL40" s="2"/>
      <c r="OLM40" s="2"/>
      <c r="OLN40" s="2"/>
      <c r="OLO40" s="2"/>
      <c r="OLP40" s="2"/>
      <c r="OLQ40" s="2"/>
      <c r="OLR40" s="2"/>
      <c r="OLS40" s="2"/>
      <c r="OLT40" s="2"/>
      <c r="OLU40" s="2"/>
      <c r="OLV40" s="2"/>
      <c r="OLW40" s="2"/>
      <c r="OLX40" s="2"/>
      <c r="OLY40" s="2"/>
      <c r="OLZ40" s="2"/>
      <c r="OMA40" s="2"/>
      <c r="OMB40" s="2"/>
      <c r="OMC40" s="2"/>
      <c r="OMD40" s="2"/>
      <c r="OME40" s="2"/>
      <c r="OMF40" s="2"/>
      <c r="OMG40" s="2"/>
      <c r="OMH40" s="2"/>
      <c r="OMI40" s="2"/>
      <c r="OMJ40" s="2"/>
      <c r="OMK40" s="2"/>
      <c r="OML40" s="2"/>
      <c r="OMM40" s="2"/>
      <c r="OMN40" s="2"/>
      <c r="OMO40" s="2"/>
      <c r="OMP40" s="2"/>
      <c r="OMQ40" s="2"/>
      <c r="OMR40" s="2"/>
      <c r="OMS40" s="2"/>
      <c r="OMT40" s="2"/>
      <c r="OMU40" s="2"/>
      <c r="OMV40" s="2"/>
      <c r="OMW40" s="2"/>
      <c r="OMX40" s="2"/>
      <c r="OMY40" s="2"/>
      <c r="OMZ40" s="2"/>
      <c r="ONA40" s="2"/>
      <c r="ONB40" s="2"/>
      <c r="ONC40" s="2"/>
      <c r="OND40" s="2"/>
      <c r="ONE40" s="2"/>
      <c r="ONF40" s="2"/>
      <c r="ONG40" s="2"/>
      <c r="ONH40" s="2"/>
      <c r="ONI40" s="2"/>
      <c r="ONJ40" s="2"/>
      <c r="ONK40" s="2"/>
      <c r="ONL40" s="2"/>
      <c r="ONM40" s="2"/>
      <c r="ONN40" s="2"/>
      <c r="ONO40" s="2"/>
      <c r="ONP40" s="2"/>
      <c r="ONQ40" s="2"/>
      <c r="ONR40" s="2"/>
      <c r="ONS40" s="2"/>
      <c r="ONT40" s="2"/>
      <c r="ONU40" s="2"/>
      <c r="ONV40" s="2"/>
      <c r="ONW40" s="2"/>
      <c r="ONX40" s="2"/>
      <c r="ONY40" s="2"/>
      <c r="ONZ40" s="2"/>
      <c r="OOA40" s="2"/>
      <c r="OOB40" s="2"/>
      <c r="OOC40" s="2"/>
      <c r="OOD40" s="2"/>
      <c r="OOE40" s="2"/>
      <c r="OOF40" s="2"/>
      <c r="OOG40" s="2"/>
      <c r="OOH40" s="2"/>
      <c r="OOI40" s="2"/>
      <c r="OOJ40" s="2"/>
      <c r="OOK40" s="2"/>
      <c r="OOL40" s="2"/>
      <c r="OOM40" s="2"/>
      <c r="OON40" s="2"/>
      <c r="OOO40" s="2"/>
      <c r="OOP40" s="2"/>
      <c r="OOQ40" s="2"/>
      <c r="OOR40" s="2"/>
      <c r="OOS40" s="2"/>
      <c r="OOT40" s="2"/>
      <c r="OOU40" s="2"/>
      <c r="OOV40" s="2"/>
      <c r="OOW40" s="2"/>
      <c r="OOX40" s="2"/>
      <c r="OOY40" s="2"/>
      <c r="OOZ40" s="2"/>
      <c r="OPA40" s="2"/>
      <c r="OPB40" s="2"/>
      <c r="OPC40" s="2"/>
      <c r="OPD40" s="2"/>
      <c r="OPE40" s="2"/>
      <c r="OPF40" s="2"/>
      <c r="OPG40" s="2"/>
      <c r="OPH40" s="2"/>
      <c r="OPI40" s="2"/>
      <c r="OPJ40" s="2"/>
      <c r="OPK40" s="2"/>
      <c r="OPL40" s="2"/>
      <c r="OPM40" s="2"/>
      <c r="OPN40" s="2"/>
      <c r="OPO40" s="2"/>
      <c r="OPP40" s="2"/>
      <c r="OPQ40" s="2"/>
      <c r="OPR40" s="2"/>
      <c r="OPS40" s="2"/>
      <c r="OPT40" s="2"/>
      <c r="OPU40" s="2"/>
      <c r="OPV40" s="2"/>
      <c r="OPW40" s="2"/>
      <c r="OPX40" s="2"/>
      <c r="OPY40" s="2"/>
      <c r="OPZ40" s="2"/>
      <c r="OQA40" s="2"/>
      <c r="OQB40" s="2"/>
      <c r="OQC40" s="2"/>
      <c r="OQD40" s="2"/>
      <c r="OQE40" s="2"/>
      <c r="OQF40" s="2"/>
      <c r="OQG40" s="2"/>
      <c r="OQH40" s="2"/>
      <c r="OQI40" s="2"/>
      <c r="OQJ40" s="2"/>
      <c r="OQK40" s="2"/>
      <c r="OQL40" s="2"/>
      <c r="OQM40" s="2"/>
      <c r="OQN40" s="2"/>
      <c r="OQO40" s="2"/>
      <c r="OQP40" s="2"/>
      <c r="OQQ40" s="2"/>
      <c r="OQR40" s="2"/>
      <c r="OQS40" s="2"/>
      <c r="OQT40" s="2"/>
      <c r="OQU40" s="2"/>
      <c r="OQV40" s="2"/>
      <c r="OQW40" s="2"/>
      <c r="OQX40" s="2"/>
      <c r="OQY40" s="2"/>
      <c r="OQZ40" s="2"/>
      <c r="ORA40" s="2"/>
      <c r="ORB40" s="2"/>
      <c r="ORC40" s="2"/>
      <c r="ORD40" s="2"/>
      <c r="ORE40" s="2"/>
      <c r="ORF40" s="2"/>
      <c r="ORG40" s="2"/>
      <c r="ORH40" s="2"/>
      <c r="ORI40" s="2"/>
      <c r="ORJ40" s="2"/>
      <c r="ORK40" s="2"/>
      <c r="ORL40" s="2"/>
      <c r="ORM40" s="2"/>
      <c r="ORN40" s="2"/>
      <c r="ORO40" s="2"/>
      <c r="ORP40" s="2"/>
      <c r="ORQ40" s="2"/>
      <c r="ORR40" s="2"/>
      <c r="ORS40" s="2"/>
      <c r="ORT40" s="2"/>
      <c r="ORU40" s="2"/>
      <c r="ORV40" s="2"/>
      <c r="ORW40" s="2"/>
      <c r="ORX40" s="2"/>
      <c r="ORY40" s="2"/>
      <c r="ORZ40" s="2"/>
      <c r="OSA40" s="2"/>
      <c r="OSB40" s="2"/>
      <c r="OSC40" s="2"/>
      <c r="OSD40" s="2"/>
      <c r="OSE40" s="2"/>
      <c r="OSF40" s="2"/>
      <c r="OSG40" s="2"/>
      <c r="OSH40" s="2"/>
      <c r="OSI40" s="2"/>
      <c r="OSJ40" s="2"/>
      <c r="OSK40" s="2"/>
      <c r="OSL40" s="2"/>
      <c r="OSM40" s="2"/>
      <c r="OSN40" s="2"/>
      <c r="OSO40" s="2"/>
      <c r="OSP40" s="2"/>
      <c r="OSQ40" s="2"/>
      <c r="OSR40" s="2"/>
      <c r="OSS40" s="2"/>
      <c r="OST40" s="2"/>
      <c r="OSU40" s="2"/>
      <c r="OSV40" s="2"/>
      <c r="OSW40" s="2"/>
      <c r="OSX40" s="2"/>
      <c r="OSY40" s="2"/>
      <c r="OSZ40" s="2"/>
      <c r="OTA40" s="2"/>
      <c r="OTB40" s="2"/>
      <c r="OTC40" s="2"/>
      <c r="OTD40" s="2"/>
      <c r="OTE40" s="2"/>
      <c r="OTF40" s="2"/>
      <c r="OTG40" s="2"/>
      <c r="OTH40" s="2"/>
      <c r="OTI40" s="2"/>
      <c r="OTJ40" s="2"/>
      <c r="OTK40" s="2"/>
      <c r="OTL40" s="2"/>
      <c r="OTM40" s="2"/>
      <c r="OTN40" s="2"/>
      <c r="OTO40" s="2"/>
      <c r="OTP40" s="2"/>
      <c r="OTQ40" s="2"/>
      <c r="OTR40" s="2"/>
      <c r="OTS40" s="2"/>
      <c r="OTT40" s="2"/>
      <c r="OTU40" s="2"/>
      <c r="OTV40" s="2"/>
      <c r="OTW40" s="2"/>
      <c r="OTX40" s="2"/>
      <c r="OTY40" s="2"/>
      <c r="OTZ40" s="2"/>
      <c r="OUA40" s="2"/>
      <c r="OUB40" s="2"/>
      <c r="OUC40" s="2"/>
      <c r="OUD40" s="2"/>
      <c r="OUE40" s="2"/>
      <c r="OUF40" s="2"/>
      <c r="OUG40" s="2"/>
      <c r="OUH40" s="2"/>
      <c r="OUI40" s="2"/>
      <c r="OUJ40" s="2"/>
      <c r="OUK40" s="2"/>
      <c r="OUL40" s="2"/>
      <c r="OUM40" s="2"/>
      <c r="OUN40" s="2"/>
      <c r="OUO40" s="2"/>
      <c r="OUP40" s="2"/>
      <c r="OUQ40" s="2"/>
      <c r="OUR40" s="2"/>
      <c r="OUS40" s="2"/>
      <c r="OUT40" s="2"/>
      <c r="OUU40" s="2"/>
      <c r="OUV40" s="2"/>
      <c r="OUW40" s="2"/>
      <c r="OUX40" s="2"/>
      <c r="OUY40" s="2"/>
      <c r="OUZ40" s="2"/>
      <c r="OVA40" s="2"/>
      <c r="OVB40" s="2"/>
      <c r="OVC40" s="2"/>
      <c r="OVD40" s="2"/>
      <c r="OVE40" s="2"/>
      <c r="OVF40" s="2"/>
      <c r="OVG40" s="2"/>
      <c r="OVH40" s="2"/>
      <c r="OVI40" s="2"/>
      <c r="OVJ40" s="2"/>
      <c r="OVK40" s="2"/>
      <c r="OVL40" s="2"/>
      <c r="OVM40" s="2"/>
      <c r="OVN40" s="2"/>
      <c r="OVO40" s="2"/>
      <c r="OVP40" s="2"/>
      <c r="OVQ40" s="2"/>
      <c r="OVR40" s="2"/>
      <c r="OVS40" s="2"/>
      <c r="OVT40" s="2"/>
      <c r="OVU40" s="2"/>
      <c r="OVV40" s="2"/>
      <c r="OVW40" s="2"/>
      <c r="OVX40" s="2"/>
      <c r="OVY40" s="2"/>
      <c r="OVZ40" s="2"/>
      <c r="OWA40" s="2"/>
      <c r="OWB40" s="2"/>
      <c r="OWC40" s="2"/>
      <c r="OWD40" s="2"/>
      <c r="OWE40" s="2"/>
      <c r="OWF40" s="2"/>
      <c r="OWG40" s="2"/>
      <c r="OWH40" s="2"/>
      <c r="OWI40" s="2"/>
      <c r="OWJ40" s="2"/>
      <c r="OWK40" s="2"/>
      <c r="OWL40" s="2"/>
      <c r="OWM40" s="2"/>
      <c r="OWN40" s="2"/>
      <c r="OWO40" s="2"/>
      <c r="OWP40" s="2"/>
      <c r="OWQ40" s="2"/>
      <c r="OWR40" s="2"/>
      <c r="OWS40" s="2"/>
      <c r="OWT40" s="2"/>
      <c r="OWU40" s="2"/>
      <c r="OWV40" s="2"/>
      <c r="OWW40" s="2"/>
      <c r="OWX40" s="2"/>
      <c r="OWY40" s="2"/>
      <c r="OWZ40" s="2"/>
      <c r="OXA40" s="2"/>
      <c r="OXB40" s="2"/>
      <c r="OXC40" s="2"/>
      <c r="OXD40" s="2"/>
      <c r="OXE40" s="2"/>
      <c r="OXF40" s="2"/>
      <c r="OXG40" s="2"/>
      <c r="OXH40" s="2"/>
      <c r="OXI40" s="2"/>
      <c r="OXJ40" s="2"/>
      <c r="OXK40" s="2"/>
      <c r="OXL40" s="2"/>
      <c r="OXM40" s="2"/>
      <c r="OXN40" s="2"/>
      <c r="OXO40" s="2"/>
      <c r="OXP40" s="2"/>
      <c r="OXQ40" s="2"/>
      <c r="OXR40" s="2"/>
      <c r="OXS40" s="2"/>
      <c r="OXT40" s="2"/>
      <c r="OXU40" s="2"/>
      <c r="OXV40" s="2"/>
      <c r="OXW40" s="2"/>
      <c r="OXX40" s="2"/>
      <c r="OXY40" s="2"/>
      <c r="OXZ40" s="2"/>
      <c r="OYA40" s="2"/>
      <c r="OYB40" s="2"/>
      <c r="OYC40" s="2"/>
      <c r="OYD40" s="2"/>
      <c r="OYE40" s="2"/>
      <c r="OYF40" s="2"/>
      <c r="OYG40" s="2"/>
      <c r="OYH40" s="2"/>
      <c r="OYI40" s="2"/>
      <c r="OYJ40" s="2"/>
      <c r="OYK40" s="2"/>
      <c r="OYL40" s="2"/>
      <c r="OYM40" s="2"/>
      <c r="OYN40" s="2"/>
      <c r="OYO40" s="2"/>
      <c r="OYP40" s="2"/>
      <c r="OYQ40" s="2"/>
      <c r="OYR40" s="2"/>
      <c r="OYS40" s="2"/>
      <c r="OYT40" s="2"/>
      <c r="OYU40" s="2"/>
      <c r="OYV40" s="2"/>
      <c r="OYW40" s="2"/>
      <c r="OYX40" s="2"/>
      <c r="OYY40" s="2"/>
      <c r="OYZ40" s="2"/>
      <c r="OZA40" s="2"/>
      <c r="OZB40" s="2"/>
      <c r="OZC40" s="2"/>
      <c r="OZD40" s="2"/>
      <c r="OZE40" s="2"/>
      <c r="OZF40" s="2"/>
      <c r="OZG40" s="2"/>
      <c r="OZH40" s="2"/>
      <c r="OZI40" s="2"/>
      <c r="OZJ40" s="2"/>
      <c r="OZK40" s="2"/>
      <c r="OZL40" s="2"/>
      <c r="OZM40" s="2"/>
      <c r="OZN40" s="2"/>
      <c r="OZO40" s="2"/>
      <c r="OZP40" s="2"/>
      <c r="OZQ40" s="2"/>
      <c r="OZR40" s="2"/>
      <c r="OZS40" s="2"/>
      <c r="OZT40" s="2"/>
      <c r="OZU40" s="2"/>
      <c r="OZV40" s="2"/>
      <c r="OZW40" s="2"/>
      <c r="OZX40" s="2"/>
      <c r="OZY40" s="2"/>
      <c r="OZZ40" s="2"/>
      <c r="PAA40" s="2"/>
      <c r="PAB40" s="2"/>
      <c r="PAC40" s="2"/>
      <c r="PAD40" s="2"/>
      <c r="PAE40" s="2"/>
      <c r="PAF40" s="2"/>
      <c r="PAG40" s="2"/>
      <c r="PAH40" s="2"/>
      <c r="PAI40" s="2"/>
      <c r="PAJ40" s="2"/>
      <c r="PAK40" s="2"/>
      <c r="PAL40" s="2"/>
      <c r="PAM40" s="2"/>
      <c r="PAN40" s="2"/>
      <c r="PAO40" s="2"/>
      <c r="PAP40" s="2"/>
      <c r="PAQ40" s="2"/>
      <c r="PAR40" s="2"/>
      <c r="PAS40" s="2"/>
      <c r="PAT40" s="2"/>
      <c r="PAU40" s="2"/>
      <c r="PAV40" s="2"/>
      <c r="PAW40" s="2"/>
      <c r="PAX40" s="2"/>
      <c r="PAY40" s="2"/>
      <c r="PAZ40" s="2"/>
      <c r="PBA40" s="2"/>
      <c r="PBB40" s="2"/>
      <c r="PBC40" s="2"/>
      <c r="PBD40" s="2"/>
      <c r="PBE40" s="2"/>
      <c r="PBF40" s="2"/>
      <c r="PBG40" s="2"/>
      <c r="PBH40" s="2"/>
      <c r="PBI40" s="2"/>
      <c r="PBJ40" s="2"/>
      <c r="PBK40" s="2"/>
      <c r="PBL40" s="2"/>
      <c r="PBM40" s="2"/>
      <c r="PBN40" s="2"/>
      <c r="PBO40" s="2"/>
      <c r="PBP40" s="2"/>
      <c r="PBQ40" s="2"/>
      <c r="PBR40" s="2"/>
      <c r="PBS40" s="2"/>
      <c r="PBT40" s="2"/>
      <c r="PBU40" s="2"/>
      <c r="PBV40" s="2"/>
      <c r="PBW40" s="2"/>
      <c r="PBX40" s="2"/>
      <c r="PBY40" s="2"/>
      <c r="PBZ40" s="2"/>
      <c r="PCA40" s="2"/>
      <c r="PCB40" s="2"/>
      <c r="PCC40" s="2"/>
      <c r="PCD40" s="2"/>
      <c r="PCE40" s="2"/>
      <c r="PCF40" s="2"/>
      <c r="PCG40" s="2"/>
      <c r="PCH40" s="2"/>
      <c r="PCI40" s="2"/>
      <c r="PCJ40" s="2"/>
      <c r="PCK40" s="2"/>
      <c r="PCL40" s="2"/>
      <c r="PCM40" s="2"/>
      <c r="PCN40" s="2"/>
      <c r="PCO40" s="2"/>
      <c r="PCP40" s="2"/>
      <c r="PCQ40" s="2"/>
      <c r="PCR40" s="2"/>
      <c r="PCS40" s="2"/>
      <c r="PCT40" s="2"/>
      <c r="PCU40" s="2"/>
      <c r="PCV40" s="2"/>
      <c r="PCW40" s="2"/>
      <c r="PCX40" s="2"/>
      <c r="PCY40" s="2"/>
      <c r="PCZ40" s="2"/>
      <c r="PDA40" s="2"/>
      <c r="PDB40" s="2"/>
      <c r="PDC40" s="2"/>
      <c r="PDD40" s="2"/>
      <c r="PDE40" s="2"/>
      <c r="PDF40" s="2"/>
      <c r="PDG40" s="2"/>
      <c r="PDH40" s="2"/>
      <c r="PDI40" s="2"/>
      <c r="PDJ40" s="2"/>
      <c r="PDK40" s="2"/>
      <c r="PDL40" s="2"/>
      <c r="PDM40" s="2"/>
      <c r="PDN40" s="2"/>
      <c r="PDO40" s="2"/>
      <c r="PDP40" s="2"/>
      <c r="PDQ40" s="2"/>
      <c r="PDR40" s="2"/>
      <c r="PDS40" s="2"/>
      <c r="PDT40" s="2"/>
      <c r="PDU40" s="2"/>
      <c r="PDV40" s="2"/>
      <c r="PDW40" s="2"/>
      <c r="PDX40" s="2"/>
      <c r="PDY40" s="2"/>
      <c r="PDZ40" s="2"/>
      <c r="PEA40" s="2"/>
      <c r="PEB40" s="2"/>
      <c r="PEC40" s="2"/>
      <c r="PED40" s="2"/>
      <c r="PEE40" s="2"/>
      <c r="PEF40" s="2"/>
      <c r="PEG40" s="2"/>
      <c r="PEH40" s="2"/>
      <c r="PEI40" s="2"/>
      <c r="PEJ40" s="2"/>
      <c r="PEK40" s="2"/>
      <c r="PEL40" s="2"/>
      <c r="PEM40" s="2"/>
      <c r="PEN40" s="2"/>
      <c r="PEO40" s="2"/>
      <c r="PEP40" s="2"/>
      <c r="PEQ40" s="2"/>
      <c r="PER40" s="2"/>
      <c r="PES40" s="2"/>
      <c r="PET40" s="2"/>
      <c r="PEU40" s="2"/>
      <c r="PEV40" s="2"/>
      <c r="PEW40" s="2"/>
      <c r="PEX40" s="2"/>
      <c r="PEY40" s="2"/>
      <c r="PEZ40" s="2"/>
      <c r="PFA40" s="2"/>
      <c r="PFB40" s="2"/>
      <c r="PFC40" s="2"/>
      <c r="PFD40" s="2"/>
      <c r="PFE40" s="2"/>
      <c r="PFF40" s="2"/>
      <c r="PFG40" s="2"/>
      <c r="PFH40" s="2"/>
      <c r="PFI40" s="2"/>
      <c r="PFJ40" s="2"/>
      <c r="PFK40" s="2"/>
      <c r="PFL40" s="2"/>
      <c r="PFM40" s="2"/>
      <c r="PFN40" s="2"/>
      <c r="PFO40" s="2"/>
      <c r="PFP40" s="2"/>
      <c r="PFQ40" s="2"/>
      <c r="PFR40" s="2"/>
      <c r="PFS40" s="2"/>
      <c r="PFT40" s="2"/>
      <c r="PFU40" s="2"/>
      <c r="PFV40" s="2"/>
      <c r="PFW40" s="2"/>
      <c r="PFX40" s="2"/>
      <c r="PFY40" s="2"/>
      <c r="PFZ40" s="2"/>
      <c r="PGA40" s="2"/>
      <c r="PGB40" s="2"/>
      <c r="PGC40" s="2"/>
      <c r="PGD40" s="2"/>
      <c r="PGE40" s="2"/>
      <c r="PGF40" s="2"/>
      <c r="PGG40" s="2"/>
      <c r="PGH40" s="2"/>
      <c r="PGI40" s="2"/>
      <c r="PGJ40" s="2"/>
      <c r="PGK40" s="2"/>
      <c r="PGL40" s="2"/>
      <c r="PGM40" s="2"/>
      <c r="PGN40" s="2"/>
      <c r="PGO40" s="2"/>
      <c r="PGP40" s="2"/>
      <c r="PGQ40" s="2"/>
      <c r="PGR40" s="2"/>
      <c r="PGS40" s="2"/>
      <c r="PGT40" s="2"/>
      <c r="PGU40" s="2"/>
      <c r="PGV40" s="2"/>
      <c r="PGW40" s="2"/>
      <c r="PGX40" s="2"/>
      <c r="PGY40" s="2"/>
      <c r="PGZ40" s="2"/>
      <c r="PHA40" s="2"/>
      <c r="PHB40" s="2"/>
      <c r="PHC40" s="2"/>
      <c r="PHD40" s="2"/>
      <c r="PHE40" s="2"/>
      <c r="PHF40" s="2"/>
      <c r="PHG40" s="2"/>
      <c r="PHH40" s="2"/>
      <c r="PHI40" s="2"/>
      <c r="PHJ40" s="2"/>
      <c r="PHK40" s="2"/>
      <c r="PHL40" s="2"/>
      <c r="PHM40" s="2"/>
      <c r="PHN40" s="2"/>
      <c r="PHO40" s="2"/>
      <c r="PHP40" s="2"/>
      <c r="PHQ40" s="2"/>
      <c r="PHR40" s="2"/>
      <c r="PHS40" s="2"/>
      <c r="PHT40" s="2"/>
      <c r="PHU40" s="2"/>
      <c r="PHV40" s="2"/>
      <c r="PHW40" s="2"/>
      <c r="PHX40" s="2"/>
      <c r="PHY40" s="2"/>
      <c r="PHZ40" s="2"/>
      <c r="PIA40" s="2"/>
      <c r="PIB40" s="2"/>
      <c r="PIC40" s="2"/>
      <c r="PID40" s="2"/>
      <c r="PIE40" s="2"/>
      <c r="PIF40" s="2"/>
      <c r="PIG40" s="2"/>
      <c r="PIH40" s="2"/>
      <c r="PII40" s="2"/>
      <c r="PIJ40" s="2"/>
      <c r="PIK40" s="2"/>
      <c r="PIL40" s="2"/>
      <c r="PIM40" s="2"/>
      <c r="PIN40" s="2"/>
      <c r="PIO40" s="2"/>
      <c r="PIP40" s="2"/>
      <c r="PIQ40" s="2"/>
      <c r="PIR40" s="2"/>
      <c r="PIS40" s="2"/>
      <c r="PIT40" s="2"/>
      <c r="PIU40" s="2"/>
      <c r="PIV40" s="2"/>
      <c r="PIW40" s="2"/>
      <c r="PIX40" s="2"/>
      <c r="PIY40" s="2"/>
      <c r="PIZ40" s="2"/>
      <c r="PJA40" s="2"/>
      <c r="PJB40" s="2"/>
      <c r="PJC40" s="2"/>
      <c r="PJD40" s="2"/>
      <c r="PJE40" s="2"/>
      <c r="PJF40" s="2"/>
      <c r="PJG40" s="2"/>
      <c r="PJH40" s="2"/>
      <c r="PJI40" s="2"/>
      <c r="PJJ40" s="2"/>
      <c r="PJK40" s="2"/>
      <c r="PJL40" s="2"/>
      <c r="PJM40" s="2"/>
      <c r="PJN40" s="2"/>
      <c r="PJO40" s="2"/>
      <c r="PJP40" s="2"/>
      <c r="PJQ40" s="2"/>
      <c r="PJR40" s="2"/>
      <c r="PJS40" s="2"/>
      <c r="PJT40" s="2"/>
      <c r="PJU40" s="2"/>
      <c r="PJV40" s="2"/>
      <c r="PJW40" s="2"/>
      <c r="PJX40" s="2"/>
      <c r="PJY40" s="2"/>
      <c r="PJZ40" s="2"/>
      <c r="PKA40" s="2"/>
      <c r="PKB40" s="2"/>
      <c r="PKC40" s="2"/>
      <c r="PKD40" s="2"/>
      <c r="PKE40" s="2"/>
      <c r="PKF40" s="2"/>
      <c r="PKG40" s="2"/>
      <c r="PKH40" s="2"/>
      <c r="PKI40" s="2"/>
      <c r="PKJ40" s="2"/>
      <c r="PKK40" s="2"/>
      <c r="PKL40" s="2"/>
      <c r="PKM40" s="2"/>
      <c r="PKN40" s="2"/>
      <c r="PKO40" s="2"/>
      <c r="PKP40" s="2"/>
      <c r="PKQ40" s="2"/>
      <c r="PKR40" s="2"/>
      <c r="PKS40" s="2"/>
      <c r="PKT40" s="2"/>
      <c r="PKU40" s="2"/>
      <c r="PKV40" s="2"/>
      <c r="PKW40" s="2"/>
      <c r="PKX40" s="2"/>
      <c r="PKY40" s="2"/>
      <c r="PKZ40" s="2"/>
      <c r="PLA40" s="2"/>
      <c r="PLB40" s="2"/>
      <c r="PLC40" s="2"/>
      <c r="PLD40" s="2"/>
      <c r="PLE40" s="2"/>
      <c r="PLF40" s="2"/>
      <c r="PLG40" s="2"/>
      <c r="PLH40" s="2"/>
      <c r="PLI40" s="2"/>
      <c r="PLJ40" s="2"/>
      <c r="PLK40" s="2"/>
      <c r="PLL40" s="2"/>
      <c r="PLM40" s="2"/>
      <c r="PLN40" s="2"/>
      <c r="PLO40" s="2"/>
      <c r="PLP40" s="2"/>
      <c r="PLQ40" s="2"/>
      <c r="PLR40" s="2"/>
      <c r="PLS40" s="2"/>
      <c r="PLT40" s="2"/>
      <c r="PLU40" s="2"/>
      <c r="PLV40" s="2"/>
      <c r="PLW40" s="2"/>
      <c r="PLX40" s="2"/>
      <c r="PLY40" s="2"/>
      <c r="PLZ40" s="2"/>
      <c r="PMA40" s="2"/>
      <c r="PMB40" s="2"/>
      <c r="PMC40" s="2"/>
      <c r="PMD40" s="2"/>
      <c r="PME40" s="2"/>
      <c r="PMF40" s="2"/>
      <c r="PMG40" s="2"/>
      <c r="PMH40" s="2"/>
      <c r="PMI40" s="2"/>
      <c r="PMJ40" s="2"/>
      <c r="PMK40" s="2"/>
      <c r="PML40" s="2"/>
      <c r="PMM40" s="2"/>
      <c r="PMN40" s="2"/>
      <c r="PMO40" s="2"/>
      <c r="PMP40" s="2"/>
      <c r="PMQ40" s="2"/>
      <c r="PMR40" s="2"/>
      <c r="PMS40" s="2"/>
      <c r="PMT40" s="2"/>
      <c r="PMU40" s="2"/>
      <c r="PMV40" s="2"/>
      <c r="PMW40" s="2"/>
      <c r="PMX40" s="2"/>
      <c r="PMY40" s="2"/>
      <c r="PMZ40" s="2"/>
      <c r="PNA40" s="2"/>
      <c r="PNB40" s="2"/>
      <c r="PNC40" s="2"/>
      <c r="PND40" s="2"/>
      <c r="PNE40" s="2"/>
      <c r="PNF40" s="2"/>
      <c r="PNG40" s="2"/>
      <c r="PNH40" s="2"/>
      <c r="PNI40" s="2"/>
      <c r="PNJ40" s="2"/>
      <c r="PNK40" s="2"/>
      <c r="PNL40" s="2"/>
      <c r="PNM40" s="2"/>
      <c r="PNN40" s="2"/>
      <c r="PNO40" s="2"/>
      <c r="PNP40" s="2"/>
      <c r="PNQ40" s="2"/>
      <c r="PNR40" s="2"/>
      <c r="PNS40" s="2"/>
      <c r="PNT40" s="2"/>
      <c r="PNU40" s="2"/>
      <c r="PNV40" s="2"/>
      <c r="PNW40" s="2"/>
      <c r="PNX40" s="2"/>
      <c r="PNY40" s="2"/>
      <c r="PNZ40" s="2"/>
      <c r="POA40" s="2"/>
      <c r="POB40" s="2"/>
      <c r="POC40" s="2"/>
      <c r="POD40" s="2"/>
      <c r="POE40" s="2"/>
      <c r="POF40" s="2"/>
      <c r="POG40" s="2"/>
      <c r="POH40" s="2"/>
      <c r="POI40" s="2"/>
      <c r="POJ40" s="2"/>
      <c r="POK40" s="2"/>
      <c r="POL40" s="2"/>
      <c r="POM40" s="2"/>
      <c r="PON40" s="2"/>
      <c r="POO40" s="2"/>
      <c r="POP40" s="2"/>
      <c r="POQ40" s="2"/>
      <c r="POR40" s="2"/>
      <c r="POS40" s="2"/>
      <c r="POT40" s="2"/>
      <c r="POU40" s="2"/>
      <c r="POV40" s="2"/>
      <c r="POW40" s="2"/>
      <c r="POX40" s="2"/>
      <c r="POY40" s="2"/>
      <c r="POZ40" s="2"/>
      <c r="PPA40" s="2"/>
      <c r="PPB40" s="2"/>
      <c r="PPC40" s="2"/>
      <c r="PPD40" s="2"/>
      <c r="PPE40" s="2"/>
      <c r="PPF40" s="2"/>
      <c r="PPG40" s="2"/>
      <c r="PPH40" s="2"/>
      <c r="PPI40" s="2"/>
      <c r="PPJ40" s="2"/>
      <c r="PPK40" s="2"/>
      <c r="PPL40" s="2"/>
      <c r="PPM40" s="2"/>
      <c r="PPN40" s="2"/>
      <c r="PPO40" s="2"/>
      <c r="PPP40" s="2"/>
      <c r="PPQ40" s="2"/>
      <c r="PPR40" s="2"/>
      <c r="PPS40" s="2"/>
      <c r="PPT40" s="2"/>
      <c r="PPU40" s="2"/>
      <c r="PPV40" s="2"/>
      <c r="PPW40" s="2"/>
      <c r="PPX40" s="2"/>
      <c r="PPY40" s="2"/>
      <c r="PPZ40" s="2"/>
      <c r="PQA40" s="2"/>
      <c r="PQB40" s="2"/>
      <c r="PQC40" s="2"/>
      <c r="PQD40" s="2"/>
      <c r="PQE40" s="2"/>
      <c r="PQF40" s="2"/>
      <c r="PQG40" s="2"/>
      <c r="PQH40" s="2"/>
      <c r="PQI40" s="2"/>
      <c r="PQJ40" s="2"/>
      <c r="PQK40" s="2"/>
      <c r="PQL40" s="2"/>
      <c r="PQM40" s="2"/>
      <c r="PQN40" s="2"/>
      <c r="PQO40" s="2"/>
      <c r="PQP40" s="2"/>
      <c r="PQQ40" s="2"/>
      <c r="PQR40" s="2"/>
      <c r="PQS40" s="2"/>
      <c r="PQT40" s="2"/>
      <c r="PQU40" s="2"/>
      <c r="PQV40" s="2"/>
      <c r="PQW40" s="2"/>
      <c r="PQX40" s="2"/>
      <c r="PQY40" s="2"/>
      <c r="PQZ40" s="2"/>
      <c r="PRA40" s="2"/>
      <c r="PRB40" s="2"/>
      <c r="PRC40" s="2"/>
      <c r="PRD40" s="2"/>
      <c r="PRE40" s="2"/>
      <c r="PRF40" s="2"/>
      <c r="PRG40" s="2"/>
      <c r="PRH40" s="2"/>
      <c r="PRI40" s="2"/>
      <c r="PRJ40" s="2"/>
      <c r="PRK40" s="2"/>
      <c r="PRL40" s="2"/>
      <c r="PRM40" s="2"/>
      <c r="PRN40" s="2"/>
      <c r="PRO40" s="2"/>
      <c r="PRP40" s="2"/>
      <c r="PRQ40" s="2"/>
      <c r="PRR40" s="2"/>
      <c r="PRS40" s="2"/>
      <c r="PRT40" s="2"/>
      <c r="PRU40" s="2"/>
      <c r="PRV40" s="2"/>
      <c r="PRW40" s="2"/>
      <c r="PRX40" s="2"/>
      <c r="PRY40" s="2"/>
      <c r="PRZ40" s="2"/>
      <c r="PSA40" s="2"/>
      <c r="PSB40" s="2"/>
      <c r="PSC40" s="2"/>
      <c r="PSD40" s="2"/>
      <c r="PSE40" s="2"/>
      <c r="PSF40" s="2"/>
      <c r="PSG40" s="2"/>
      <c r="PSH40" s="2"/>
      <c r="PSI40" s="2"/>
      <c r="PSJ40" s="2"/>
      <c r="PSK40" s="2"/>
      <c r="PSL40" s="2"/>
      <c r="PSM40" s="2"/>
      <c r="PSN40" s="2"/>
      <c r="PSO40" s="2"/>
      <c r="PSP40" s="2"/>
      <c r="PSQ40" s="2"/>
      <c r="PSR40" s="2"/>
      <c r="PSS40" s="2"/>
      <c r="PST40" s="2"/>
      <c r="PSU40" s="2"/>
      <c r="PSV40" s="2"/>
      <c r="PSW40" s="2"/>
      <c r="PSX40" s="2"/>
      <c r="PSY40" s="2"/>
      <c r="PSZ40" s="2"/>
      <c r="PTA40" s="2"/>
      <c r="PTB40" s="2"/>
      <c r="PTC40" s="2"/>
      <c r="PTD40" s="2"/>
      <c r="PTE40" s="2"/>
      <c r="PTF40" s="2"/>
      <c r="PTG40" s="2"/>
      <c r="PTH40" s="2"/>
      <c r="PTI40" s="2"/>
      <c r="PTJ40" s="2"/>
      <c r="PTK40" s="2"/>
      <c r="PTL40" s="2"/>
      <c r="PTM40" s="2"/>
      <c r="PTN40" s="2"/>
      <c r="PTO40" s="2"/>
      <c r="PTP40" s="2"/>
      <c r="PTQ40" s="2"/>
      <c r="PTR40" s="2"/>
      <c r="PTS40" s="2"/>
      <c r="PTT40" s="2"/>
      <c r="PTU40" s="2"/>
      <c r="PTV40" s="2"/>
      <c r="PTW40" s="2"/>
      <c r="PTX40" s="2"/>
      <c r="PTY40" s="2"/>
      <c r="PTZ40" s="2"/>
      <c r="PUA40" s="2"/>
      <c r="PUB40" s="2"/>
      <c r="PUC40" s="2"/>
      <c r="PUD40" s="2"/>
      <c r="PUE40" s="2"/>
      <c r="PUF40" s="2"/>
      <c r="PUG40" s="2"/>
      <c r="PUH40" s="2"/>
      <c r="PUI40" s="2"/>
      <c r="PUJ40" s="2"/>
      <c r="PUK40" s="2"/>
      <c r="PUL40" s="2"/>
      <c r="PUM40" s="2"/>
      <c r="PUN40" s="2"/>
      <c r="PUO40" s="2"/>
      <c r="PUP40" s="2"/>
      <c r="PUQ40" s="2"/>
      <c r="PUR40" s="2"/>
      <c r="PUS40" s="2"/>
      <c r="PUT40" s="2"/>
      <c r="PUU40" s="2"/>
      <c r="PUV40" s="2"/>
      <c r="PUW40" s="2"/>
      <c r="PUX40" s="2"/>
      <c r="PUY40" s="2"/>
      <c r="PUZ40" s="2"/>
      <c r="PVA40" s="2"/>
      <c r="PVB40" s="2"/>
      <c r="PVC40" s="2"/>
      <c r="PVD40" s="2"/>
      <c r="PVE40" s="2"/>
      <c r="PVF40" s="2"/>
      <c r="PVG40" s="2"/>
      <c r="PVH40" s="2"/>
      <c r="PVI40" s="2"/>
      <c r="PVJ40" s="2"/>
      <c r="PVK40" s="2"/>
      <c r="PVL40" s="2"/>
      <c r="PVM40" s="2"/>
      <c r="PVN40" s="2"/>
      <c r="PVO40" s="2"/>
      <c r="PVP40" s="2"/>
      <c r="PVQ40" s="2"/>
      <c r="PVR40" s="2"/>
      <c r="PVS40" s="2"/>
      <c r="PVT40" s="2"/>
      <c r="PVU40" s="2"/>
      <c r="PVV40" s="2"/>
      <c r="PVW40" s="2"/>
      <c r="PVX40" s="2"/>
      <c r="PVY40" s="2"/>
      <c r="PVZ40" s="2"/>
      <c r="PWA40" s="2"/>
      <c r="PWB40" s="2"/>
      <c r="PWC40" s="2"/>
      <c r="PWD40" s="2"/>
      <c r="PWE40" s="2"/>
      <c r="PWF40" s="2"/>
      <c r="PWG40" s="2"/>
      <c r="PWH40" s="2"/>
      <c r="PWI40" s="2"/>
      <c r="PWJ40" s="2"/>
      <c r="PWK40" s="2"/>
      <c r="PWL40" s="2"/>
      <c r="PWM40" s="2"/>
      <c r="PWN40" s="2"/>
      <c r="PWO40" s="2"/>
      <c r="PWP40" s="2"/>
      <c r="PWQ40" s="2"/>
      <c r="PWR40" s="2"/>
      <c r="PWS40" s="2"/>
      <c r="PWT40" s="2"/>
      <c r="PWU40" s="2"/>
      <c r="PWV40" s="2"/>
      <c r="PWW40" s="2"/>
      <c r="PWX40" s="2"/>
      <c r="PWY40" s="2"/>
      <c r="PWZ40" s="2"/>
      <c r="PXA40" s="2"/>
      <c r="PXB40" s="2"/>
      <c r="PXC40" s="2"/>
      <c r="PXD40" s="2"/>
      <c r="PXE40" s="2"/>
      <c r="PXF40" s="2"/>
      <c r="PXG40" s="2"/>
      <c r="PXH40" s="2"/>
      <c r="PXI40" s="2"/>
      <c r="PXJ40" s="2"/>
      <c r="PXK40" s="2"/>
      <c r="PXL40" s="2"/>
      <c r="PXM40" s="2"/>
      <c r="PXN40" s="2"/>
      <c r="PXO40" s="2"/>
      <c r="PXP40" s="2"/>
      <c r="PXQ40" s="2"/>
      <c r="PXR40" s="2"/>
      <c r="PXS40" s="2"/>
      <c r="PXT40" s="2"/>
      <c r="PXU40" s="2"/>
      <c r="PXV40" s="2"/>
      <c r="PXW40" s="2"/>
      <c r="PXX40" s="2"/>
      <c r="PXY40" s="2"/>
      <c r="PXZ40" s="2"/>
      <c r="PYA40" s="2"/>
      <c r="PYB40" s="2"/>
      <c r="PYC40" s="2"/>
      <c r="PYD40" s="2"/>
      <c r="PYE40" s="2"/>
      <c r="PYF40" s="2"/>
      <c r="PYG40" s="2"/>
      <c r="PYH40" s="2"/>
      <c r="PYI40" s="2"/>
      <c r="PYJ40" s="2"/>
      <c r="PYK40" s="2"/>
      <c r="PYL40" s="2"/>
      <c r="PYM40" s="2"/>
      <c r="PYN40" s="2"/>
      <c r="PYO40" s="2"/>
      <c r="PYP40" s="2"/>
      <c r="PYQ40" s="2"/>
      <c r="PYR40" s="2"/>
      <c r="PYS40" s="2"/>
      <c r="PYT40" s="2"/>
      <c r="PYU40" s="2"/>
      <c r="PYV40" s="2"/>
      <c r="PYW40" s="2"/>
      <c r="PYX40" s="2"/>
      <c r="PYY40" s="2"/>
      <c r="PYZ40" s="2"/>
      <c r="PZA40" s="2"/>
      <c r="PZB40" s="2"/>
      <c r="PZC40" s="2"/>
      <c r="PZD40" s="2"/>
      <c r="PZE40" s="2"/>
      <c r="PZF40" s="2"/>
      <c r="PZG40" s="2"/>
      <c r="PZH40" s="2"/>
      <c r="PZI40" s="2"/>
      <c r="PZJ40" s="2"/>
      <c r="PZK40" s="2"/>
      <c r="PZL40" s="2"/>
      <c r="PZM40" s="2"/>
      <c r="PZN40" s="2"/>
      <c r="PZO40" s="2"/>
      <c r="PZP40" s="2"/>
      <c r="PZQ40" s="2"/>
      <c r="PZR40" s="2"/>
      <c r="PZS40" s="2"/>
      <c r="PZT40" s="2"/>
      <c r="PZU40" s="2"/>
      <c r="PZV40" s="2"/>
      <c r="PZW40" s="2"/>
      <c r="PZX40" s="2"/>
      <c r="PZY40" s="2"/>
      <c r="PZZ40" s="2"/>
      <c r="QAA40" s="2"/>
      <c r="QAB40" s="2"/>
      <c r="QAC40" s="2"/>
      <c r="QAD40" s="2"/>
      <c r="QAE40" s="2"/>
      <c r="QAF40" s="2"/>
      <c r="QAG40" s="2"/>
      <c r="QAH40" s="2"/>
      <c r="QAI40" s="2"/>
      <c r="QAJ40" s="2"/>
      <c r="QAK40" s="2"/>
      <c r="QAL40" s="2"/>
      <c r="QAM40" s="2"/>
      <c r="QAN40" s="2"/>
      <c r="QAO40" s="2"/>
      <c r="QAP40" s="2"/>
      <c r="QAQ40" s="2"/>
      <c r="QAR40" s="2"/>
      <c r="QAS40" s="2"/>
      <c r="QAT40" s="2"/>
      <c r="QAU40" s="2"/>
      <c r="QAV40" s="2"/>
      <c r="QAW40" s="2"/>
      <c r="QAX40" s="2"/>
      <c r="QAY40" s="2"/>
      <c r="QAZ40" s="2"/>
      <c r="QBA40" s="2"/>
      <c r="QBB40" s="2"/>
      <c r="QBC40" s="2"/>
      <c r="QBD40" s="2"/>
      <c r="QBE40" s="2"/>
      <c r="QBF40" s="2"/>
      <c r="QBG40" s="2"/>
      <c r="QBH40" s="2"/>
      <c r="QBI40" s="2"/>
      <c r="QBJ40" s="2"/>
      <c r="QBK40" s="2"/>
      <c r="QBL40" s="2"/>
      <c r="QBM40" s="2"/>
      <c r="QBN40" s="2"/>
      <c r="QBO40" s="2"/>
      <c r="QBP40" s="2"/>
      <c r="QBQ40" s="2"/>
      <c r="QBR40" s="2"/>
      <c r="QBS40" s="2"/>
      <c r="QBT40" s="2"/>
      <c r="QBU40" s="2"/>
      <c r="QBV40" s="2"/>
      <c r="QBW40" s="2"/>
      <c r="QBX40" s="2"/>
      <c r="QBY40" s="2"/>
      <c r="QBZ40" s="2"/>
      <c r="QCA40" s="2"/>
      <c r="QCB40" s="2"/>
      <c r="QCC40" s="2"/>
      <c r="QCD40" s="2"/>
      <c r="QCE40" s="2"/>
      <c r="QCF40" s="2"/>
      <c r="QCG40" s="2"/>
      <c r="QCH40" s="2"/>
      <c r="QCI40" s="2"/>
      <c r="QCJ40" s="2"/>
      <c r="QCK40" s="2"/>
      <c r="QCL40" s="2"/>
      <c r="QCM40" s="2"/>
      <c r="QCN40" s="2"/>
      <c r="QCO40" s="2"/>
      <c r="QCP40" s="2"/>
      <c r="QCQ40" s="2"/>
      <c r="QCR40" s="2"/>
      <c r="QCS40" s="2"/>
      <c r="QCT40" s="2"/>
      <c r="QCU40" s="2"/>
      <c r="QCV40" s="2"/>
      <c r="QCW40" s="2"/>
      <c r="QCX40" s="2"/>
      <c r="QCY40" s="2"/>
      <c r="QCZ40" s="2"/>
      <c r="QDA40" s="2"/>
      <c r="QDB40" s="2"/>
      <c r="QDC40" s="2"/>
      <c r="QDD40" s="2"/>
      <c r="QDE40" s="2"/>
      <c r="QDF40" s="2"/>
      <c r="QDG40" s="2"/>
      <c r="QDH40" s="2"/>
      <c r="QDI40" s="2"/>
      <c r="QDJ40" s="2"/>
      <c r="QDK40" s="2"/>
      <c r="QDL40" s="2"/>
      <c r="QDM40" s="2"/>
      <c r="QDN40" s="2"/>
      <c r="QDO40" s="2"/>
      <c r="QDP40" s="2"/>
      <c r="QDQ40" s="2"/>
      <c r="QDR40" s="2"/>
      <c r="QDS40" s="2"/>
      <c r="QDT40" s="2"/>
      <c r="QDU40" s="2"/>
      <c r="QDV40" s="2"/>
      <c r="QDW40" s="2"/>
      <c r="QDX40" s="2"/>
      <c r="QDY40" s="2"/>
      <c r="QDZ40" s="2"/>
      <c r="QEA40" s="2"/>
      <c r="QEB40" s="2"/>
      <c r="QEC40" s="2"/>
      <c r="QED40" s="2"/>
      <c r="QEE40" s="2"/>
      <c r="QEF40" s="2"/>
      <c r="QEG40" s="2"/>
      <c r="QEH40" s="2"/>
      <c r="QEI40" s="2"/>
      <c r="QEJ40" s="2"/>
      <c r="QEK40" s="2"/>
      <c r="QEL40" s="2"/>
      <c r="QEM40" s="2"/>
      <c r="QEN40" s="2"/>
      <c r="QEO40" s="2"/>
      <c r="QEP40" s="2"/>
      <c r="QEQ40" s="2"/>
      <c r="QER40" s="2"/>
      <c r="QES40" s="2"/>
      <c r="QET40" s="2"/>
      <c r="QEU40" s="2"/>
      <c r="QEV40" s="2"/>
      <c r="QEW40" s="2"/>
      <c r="QEX40" s="2"/>
      <c r="QEY40" s="2"/>
      <c r="QEZ40" s="2"/>
      <c r="QFA40" s="2"/>
      <c r="QFB40" s="2"/>
      <c r="QFC40" s="2"/>
      <c r="QFD40" s="2"/>
      <c r="QFE40" s="2"/>
      <c r="QFF40" s="2"/>
      <c r="QFG40" s="2"/>
      <c r="QFH40" s="2"/>
      <c r="QFI40" s="2"/>
      <c r="QFJ40" s="2"/>
      <c r="QFK40" s="2"/>
      <c r="QFL40" s="2"/>
      <c r="QFM40" s="2"/>
      <c r="QFN40" s="2"/>
      <c r="QFO40" s="2"/>
      <c r="QFP40" s="2"/>
      <c r="QFQ40" s="2"/>
      <c r="QFR40" s="2"/>
      <c r="QFS40" s="2"/>
      <c r="QFT40" s="2"/>
      <c r="QFU40" s="2"/>
      <c r="QFV40" s="2"/>
      <c r="QFW40" s="2"/>
      <c r="QFX40" s="2"/>
      <c r="QFY40" s="2"/>
      <c r="QFZ40" s="2"/>
      <c r="QGA40" s="2"/>
      <c r="QGB40" s="2"/>
      <c r="QGC40" s="2"/>
      <c r="QGD40" s="2"/>
      <c r="QGE40" s="2"/>
      <c r="QGF40" s="2"/>
      <c r="QGG40" s="2"/>
      <c r="QGH40" s="2"/>
      <c r="QGI40" s="2"/>
      <c r="QGJ40" s="2"/>
      <c r="QGK40" s="2"/>
      <c r="QGL40" s="2"/>
      <c r="QGM40" s="2"/>
      <c r="QGN40" s="2"/>
      <c r="QGO40" s="2"/>
      <c r="QGP40" s="2"/>
      <c r="QGQ40" s="2"/>
      <c r="QGR40" s="2"/>
      <c r="QGS40" s="2"/>
      <c r="QGT40" s="2"/>
      <c r="QGU40" s="2"/>
      <c r="QGV40" s="2"/>
      <c r="QGW40" s="2"/>
      <c r="QGX40" s="2"/>
      <c r="QGY40" s="2"/>
      <c r="QGZ40" s="2"/>
      <c r="QHA40" s="2"/>
      <c r="QHB40" s="2"/>
      <c r="QHC40" s="2"/>
      <c r="QHD40" s="2"/>
      <c r="QHE40" s="2"/>
      <c r="QHF40" s="2"/>
      <c r="QHG40" s="2"/>
      <c r="QHH40" s="2"/>
      <c r="QHI40" s="2"/>
      <c r="QHJ40" s="2"/>
      <c r="QHK40" s="2"/>
      <c r="QHL40" s="2"/>
      <c r="QHM40" s="2"/>
      <c r="QHN40" s="2"/>
      <c r="QHO40" s="2"/>
      <c r="QHP40" s="2"/>
      <c r="QHQ40" s="2"/>
      <c r="QHR40" s="2"/>
      <c r="QHS40" s="2"/>
      <c r="QHT40" s="2"/>
      <c r="QHU40" s="2"/>
      <c r="QHV40" s="2"/>
      <c r="QHW40" s="2"/>
      <c r="QHX40" s="2"/>
      <c r="QHY40" s="2"/>
      <c r="QHZ40" s="2"/>
      <c r="QIA40" s="2"/>
      <c r="QIB40" s="2"/>
      <c r="QIC40" s="2"/>
      <c r="QID40" s="2"/>
      <c r="QIE40" s="2"/>
      <c r="QIF40" s="2"/>
      <c r="QIG40" s="2"/>
      <c r="QIH40" s="2"/>
      <c r="QII40" s="2"/>
      <c r="QIJ40" s="2"/>
      <c r="QIK40" s="2"/>
      <c r="QIL40" s="2"/>
      <c r="QIM40" s="2"/>
      <c r="QIN40" s="2"/>
      <c r="QIO40" s="2"/>
      <c r="QIP40" s="2"/>
      <c r="QIQ40" s="2"/>
      <c r="QIR40" s="2"/>
      <c r="QIS40" s="2"/>
      <c r="QIT40" s="2"/>
      <c r="QIU40" s="2"/>
      <c r="QIV40" s="2"/>
      <c r="QIW40" s="2"/>
      <c r="QIX40" s="2"/>
      <c r="QIY40" s="2"/>
      <c r="QIZ40" s="2"/>
      <c r="QJA40" s="2"/>
      <c r="QJB40" s="2"/>
      <c r="QJC40" s="2"/>
      <c r="QJD40" s="2"/>
      <c r="QJE40" s="2"/>
      <c r="QJF40" s="2"/>
      <c r="QJG40" s="2"/>
      <c r="QJH40" s="2"/>
      <c r="QJI40" s="2"/>
      <c r="QJJ40" s="2"/>
      <c r="QJK40" s="2"/>
      <c r="QJL40" s="2"/>
      <c r="QJM40" s="2"/>
      <c r="QJN40" s="2"/>
      <c r="QJO40" s="2"/>
      <c r="QJP40" s="2"/>
      <c r="QJQ40" s="2"/>
      <c r="QJR40" s="2"/>
      <c r="QJS40" s="2"/>
      <c r="QJT40" s="2"/>
      <c r="QJU40" s="2"/>
      <c r="QJV40" s="2"/>
      <c r="QJW40" s="2"/>
      <c r="QJX40" s="2"/>
      <c r="QJY40" s="2"/>
      <c r="QJZ40" s="2"/>
      <c r="QKA40" s="2"/>
      <c r="QKB40" s="2"/>
      <c r="QKC40" s="2"/>
      <c r="QKD40" s="2"/>
      <c r="QKE40" s="2"/>
      <c r="QKF40" s="2"/>
      <c r="QKG40" s="2"/>
      <c r="QKH40" s="2"/>
      <c r="QKI40" s="2"/>
      <c r="QKJ40" s="2"/>
      <c r="QKK40" s="2"/>
      <c r="QKL40" s="2"/>
      <c r="QKM40" s="2"/>
      <c r="QKN40" s="2"/>
      <c r="QKO40" s="2"/>
      <c r="QKP40" s="2"/>
      <c r="QKQ40" s="2"/>
      <c r="QKR40" s="2"/>
      <c r="QKS40" s="2"/>
      <c r="QKT40" s="2"/>
      <c r="QKU40" s="2"/>
      <c r="QKV40" s="2"/>
      <c r="QKW40" s="2"/>
      <c r="QKX40" s="2"/>
      <c r="QKY40" s="2"/>
      <c r="QKZ40" s="2"/>
      <c r="QLA40" s="2"/>
      <c r="QLB40" s="2"/>
      <c r="QLC40" s="2"/>
      <c r="QLD40" s="2"/>
      <c r="QLE40" s="2"/>
      <c r="QLF40" s="2"/>
      <c r="QLG40" s="2"/>
      <c r="QLH40" s="2"/>
      <c r="QLI40" s="2"/>
      <c r="QLJ40" s="2"/>
      <c r="QLK40" s="2"/>
      <c r="QLL40" s="2"/>
      <c r="QLM40" s="2"/>
      <c r="QLN40" s="2"/>
      <c r="QLO40" s="2"/>
      <c r="QLP40" s="2"/>
      <c r="QLQ40" s="2"/>
      <c r="QLR40" s="2"/>
      <c r="QLS40" s="2"/>
      <c r="QLT40" s="2"/>
      <c r="QLU40" s="2"/>
      <c r="QLV40" s="2"/>
      <c r="QLW40" s="2"/>
      <c r="QLX40" s="2"/>
      <c r="QLY40" s="2"/>
      <c r="QLZ40" s="2"/>
      <c r="QMA40" s="2"/>
      <c r="QMB40" s="2"/>
      <c r="QMC40" s="2"/>
      <c r="QMD40" s="2"/>
      <c r="QME40" s="2"/>
      <c r="QMF40" s="2"/>
      <c r="QMG40" s="2"/>
      <c r="QMH40" s="2"/>
      <c r="QMI40" s="2"/>
      <c r="QMJ40" s="2"/>
      <c r="QMK40" s="2"/>
      <c r="QML40" s="2"/>
      <c r="QMM40" s="2"/>
      <c r="QMN40" s="2"/>
      <c r="QMO40" s="2"/>
      <c r="QMP40" s="2"/>
      <c r="QMQ40" s="2"/>
      <c r="QMR40" s="2"/>
      <c r="QMS40" s="2"/>
      <c r="QMT40" s="2"/>
      <c r="QMU40" s="2"/>
      <c r="QMV40" s="2"/>
      <c r="QMW40" s="2"/>
      <c r="QMX40" s="2"/>
      <c r="QMY40" s="2"/>
      <c r="QMZ40" s="2"/>
      <c r="QNA40" s="2"/>
      <c r="QNB40" s="2"/>
      <c r="QNC40" s="2"/>
      <c r="QND40" s="2"/>
      <c r="QNE40" s="2"/>
      <c r="QNF40" s="2"/>
      <c r="QNG40" s="2"/>
      <c r="QNH40" s="2"/>
      <c r="QNI40" s="2"/>
      <c r="QNJ40" s="2"/>
      <c r="QNK40" s="2"/>
      <c r="QNL40" s="2"/>
      <c r="QNM40" s="2"/>
      <c r="QNN40" s="2"/>
      <c r="QNO40" s="2"/>
      <c r="QNP40" s="2"/>
      <c r="QNQ40" s="2"/>
      <c r="QNR40" s="2"/>
      <c r="QNS40" s="2"/>
      <c r="QNT40" s="2"/>
      <c r="QNU40" s="2"/>
      <c r="QNV40" s="2"/>
      <c r="QNW40" s="2"/>
      <c r="QNX40" s="2"/>
      <c r="QNY40" s="2"/>
      <c r="QNZ40" s="2"/>
      <c r="QOA40" s="2"/>
      <c r="QOB40" s="2"/>
      <c r="QOC40" s="2"/>
      <c r="QOD40" s="2"/>
      <c r="QOE40" s="2"/>
      <c r="QOF40" s="2"/>
      <c r="QOG40" s="2"/>
      <c r="QOH40" s="2"/>
      <c r="QOI40" s="2"/>
      <c r="QOJ40" s="2"/>
      <c r="QOK40" s="2"/>
      <c r="QOL40" s="2"/>
      <c r="QOM40" s="2"/>
      <c r="QON40" s="2"/>
      <c r="QOO40" s="2"/>
      <c r="QOP40" s="2"/>
      <c r="QOQ40" s="2"/>
      <c r="QOR40" s="2"/>
      <c r="QOS40" s="2"/>
      <c r="QOT40" s="2"/>
      <c r="QOU40" s="2"/>
      <c r="QOV40" s="2"/>
      <c r="QOW40" s="2"/>
      <c r="QOX40" s="2"/>
      <c r="QOY40" s="2"/>
      <c r="QOZ40" s="2"/>
      <c r="QPA40" s="2"/>
      <c r="QPB40" s="2"/>
      <c r="QPC40" s="2"/>
      <c r="QPD40" s="2"/>
      <c r="QPE40" s="2"/>
      <c r="QPF40" s="2"/>
      <c r="QPG40" s="2"/>
      <c r="QPH40" s="2"/>
      <c r="QPI40" s="2"/>
      <c r="QPJ40" s="2"/>
      <c r="QPK40" s="2"/>
      <c r="QPL40" s="2"/>
      <c r="QPM40" s="2"/>
      <c r="QPN40" s="2"/>
      <c r="QPO40" s="2"/>
      <c r="QPP40" s="2"/>
      <c r="QPQ40" s="2"/>
      <c r="QPR40" s="2"/>
      <c r="QPS40" s="2"/>
      <c r="QPT40" s="2"/>
      <c r="QPU40" s="2"/>
      <c r="QPV40" s="2"/>
      <c r="QPW40" s="2"/>
      <c r="QPX40" s="2"/>
      <c r="QPY40" s="2"/>
      <c r="QPZ40" s="2"/>
      <c r="QQA40" s="2"/>
      <c r="QQB40" s="2"/>
      <c r="QQC40" s="2"/>
      <c r="QQD40" s="2"/>
      <c r="QQE40" s="2"/>
      <c r="QQF40" s="2"/>
      <c r="QQG40" s="2"/>
      <c r="QQH40" s="2"/>
      <c r="QQI40" s="2"/>
      <c r="QQJ40" s="2"/>
      <c r="QQK40" s="2"/>
      <c r="QQL40" s="2"/>
      <c r="QQM40" s="2"/>
      <c r="QQN40" s="2"/>
      <c r="QQO40" s="2"/>
      <c r="QQP40" s="2"/>
      <c r="QQQ40" s="2"/>
      <c r="QQR40" s="2"/>
      <c r="QQS40" s="2"/>
      <c r="QQT40" s="2"/>
      <c r="QQU40" s="2"/>
      <c r="QQV40" s="2"/>
      <c r="QQW40" s="2"/>
      <c r="QQX40" s="2"/>
      <c r="QQY40" s="2"/>
      <c r="QQZ40" s="2"/>
      <c r="QRA40" s="2"/>
      <c r="QRB40" s="2"/>
      <c r="QRC40" s="2"/>
      <c r="QRD40" s="2"/>
      <c r="QRE40" s="2"/>
      <c r="QRF40" s="2"/>
      <c r="QRG40" s="2"/>
      <c r="QRH40" s="2"/>
      <c r="QRI40" s="2"/>
      <c r="QRJ40" s="2"/>
      <c r="QRK40" s="2"/>
      <c r="QRL40" s="2"/>
      <c r="QRM40" s="2"/>
      <c r="QRN40" s="2"/>
      <c r="QRO40" s="2"/>
      <c r="QRP40" s="2"/>
      <c r="QRQ40" s="2"/>
      <c r="QRR40" s="2"/>
      <c r="QRS40" s="2"/>
      <c r="QRT40" s="2"/>
      <c r="QRU40" s="2"/>
      <c r="QRV40" s="2"/>
      <c r="QRW40" s="2"/>
      <c r="QRX40" s="2"/>
      <c r="QRY40" s="2"/>
      <c r="QRZ40" s="2"/>
      <c r="QSA40" s="2"/>
      <c r="QSB40" s="2"/>
      <c r="QSC40" s="2"/>
      <c r="QSD40" s="2"/>
      <c r="QSE40" s="2"/>
      <c r="QSF40" s="2"/>
      <c r="QSG40" s="2"/>
      <c r="QSH40" s="2"/>
      <c r="QSI40" s="2"/>
      <c r="QSJ40" s="2"/>
      <c r="QSK40" s="2"/>
      <c r="QSL40" s="2"/>
      <c r="QSM40" s="2"/>
      <c r="QSN40" s="2"/>
      <c r="QSO40" s="2"/>
      <c r="QSP40" s="2"/>
      <c r="QSQ40" s="2"/>
      <c r="QSR40" s="2"/>
      <c r="QSS40" s="2"/>
      <c r="QST40" s="2"/>
      <c r="QSU40" s="2"/>
      <c r="QSV40" s="2"/>
      <c r="QSW40" s="2"/>
      <c r="QSX40" s="2"/>
      <c r="QSY40" s="2"/>
      <c r="QSZ40" s="2"/>
      <c r="QTA40" s="2"/>
      <c r="QTB40" s="2"/>
      <c r="QTC40" s="2"/>
      <c r="QTD40" s="2"/>
      <c r="QTE40" s="2"/>
      <c r="QTF40" s="2"/>
      <c r="QTG40" s="2"/>
      <c r="QTH40" s="2"/>
      <c r="QTI40" s="2"/>
      <c r="QTJ40" s="2"/>
      <c r="QTK40" s="2"/>
      <c r="QTL40" s="2"/>
      <c r="QTM40" s="2"/>
      <c r="QTN40" s="2"/>
      <c r="QTO40" s="2"/>
      <c r="QTP40" s="2"/>
      <c r="QTQ40" s="2"/>
      <c r="QTR40" s="2"/>
      <c r="QTS40" s="2"/>
      <c r="QTT40" s="2"/>
      <c r="QTU40" s="2"/>
      <c r="QTV40" s="2"/>
      <c r="QTW40" s="2"/>
      <c r="QTX40" s="2"/>
      <c r="QTY40" s="2"/>
      <c r="QTZ40" s="2"/>
      <c r="QUA40" s="2"/>
      <c r="QUB40" s="2"/>
      <c r="QUC40" s="2"/>
      <c r="QUD40" s="2"/>
      <c r="QUE40" s="2"/>
      <c r="QUF40" s="2"/>
      <c r="QUG40" s="2"/>
      <c r="QUH40" s="2"/>
      <c r="QUI40" s="2"/>
      <c r="QUJ40" s="2"/>
      <c r="QUK40" s="2"/>
      <c r="QUL40" s="2"/>
      <c r="QUM40" s="2"/>
      <c r="QUN40" s="2"/>
      <c r="QUO40" s="2"/>
      <c r="QUP40" s="2"/>
      <c r="QUQ40" s="2"/>
      <c r="QUR40" s="2"/>
      <c r="QUS40" s="2"/>
      <c r="QUT40" s="2"/>
      <c r="QUU40" s="2"/>
      <c r="QUV40" s="2"/>
      <c r="QUW40" s="2"/>
      <c r="QUX40" s="2"/>
      <c r="QUY40" s="2"/>
      <c r="QUZ40" s="2"/>
      <c r="QVA40" s="2"/>
      <c r="QVB40" s="2"/>
      <c r="QVC40" s="2"/>
      <c r="QVD40" s="2"/>
      <c r="QVE40" s="2"/>
      <c r="QVF40" s="2"/>
      <c r="QVG40" s="2"/>
      <c r="QVH40" s="2"/>
      <c r="QVI40" s="2"/>
      <c r="QVJ40" s="2"/>
      <c r="QVK40" s="2"/>
      <c r="QVL40" s="2"/>
      <c r="QVM40" s="2"/>
      <c r="QVN40" s="2"/>
      <c r="QVO40" s="2"/>
      <c r="QVP40" s="2"/>
      <c r="QVQ40" s="2"/>
      <c r="QVR40" s="2"/>
      <c r="QVS40" s="2"/>
      <c r="QVT40" s="2"/>
      <c r="QVU40" s="2"/>
      <c r="QVV40" s="2"/>
      <c r="QVW40" s="2"/>
      <c r="QVX40" s="2"/>
      <c r="QVY40" s="2"/>
      <c r="QVZ40" s="2"/>
      <c r="QWA40" s="2"/>
      <c r="QWB40" s="2"/>
      <c r="QWC40" s="2"/>
      <c r="QWD40" s="2"/>
      <c r="QWE40" s="2"/>
      <c r="QWF40" s="2"/>
      <c r="QWG40" s="2"/>
      <c r="QWH40" s="2"/>
      <c r="QWI40" s="2"/>
      <c r="QWJ40" s="2"/>
      <c r="QWK40" s="2"/>
      <c r="QWL40" s="2"/>
      <c r="QWM40" s="2"/>
      <c r="QWN40" s="2"/>
      <c r="QWO40" s="2"/>
      <c r="QWP40" s="2"/>
      <c r="QWQ40" s="2"/>
      <c r="QWR40" s="2"/>
      <c r="QWS40" s="2"/>
      <c r="QWT40" s="2"/>
      <c r="QWU40" s="2"/>
      <c r="QWV40" s="2"/>
      <c r="QWW40" s="2"/>
      <c r="QWX40" s="2"/>
      <c r="QWY40" s="2"/>
      <c r="QWZ40" s="2"/>
      <c r="QXA40" s="2"/>
      <c r="QXB40" s="2"/>
      <c r="QXC40" s="2"/>
      <c r="QXD40" s="2"/>
      <c r="QXE40" s="2"/>
      <c r="QXF40" s="2"/>
      <c r="QXG40" s="2"/>
      <c r="QXH40" s="2"/>
      <c r="QXI40" s="2"/>
      <c r="QXJ40" s="2"/>
      <c r="QXK40" s="2"/>
      <c r="QXL40" s="2"/>
      <c r="QXM40" s="2"/>
      <c r="QXN40" s="2"/>
      <c r="QXO40" s="2"/>
      <c r="QXP40" s="2"/>
      <c r="QXQ40" s="2"/>
      <c r="QXR40" s="2"/>
      <c r="QXS40" s="2"/>
      <c r="QXT40" s="2"/>
      <c r="QXU40" s="2"/>
      <c r="QXV40" s="2"/>
      <c r="QXW40" s="2"/>
      <c r="QXX40" s="2"/>
      <c r="QXY40" s="2"/>
      <c r="QXZ40" s="2"/>
      <c r="QYA40" s="2"/>
      <c r="QYB40" s="2"/>
      <c r="QYC40" s="2"/>
      <c r="QYD40" s="2"/>
      <c r="QYE40" s="2"/>
      <c r="QYF40" s="2"/>
      <c r="QYG40" s="2"/>
      <c r="QYH40" s="2"/>
      <c r="QYI40" s="2"/>
      <c r="QYJ40" s="2"/>
      <c r="QYK40" s="2"/>
      <c r="QYL40" s="2"/>
      <c r="QYM40" s="2"/>
      <c r="QYN40" s="2"/>
      <c r="QYO40" s="2"/>
      <c r="QYP40" s="2"/>
      <c r="QYQ40" s="2"/>
      <c r="QYR40" s="2"/>
      <c r="QYS40" s="2"/>
      <c r="QYT40" s="2"/>
      <c r="QYU40" s="2"/>
      <c r="QYV40" s="2"/>
      <c r="QYW40" s="2"/>
      <c r="QYX40" s="2"/>
      <c r="QYY40" s="2"/>
      <c r="QYZ40" s="2"/>
      <c r="QZA40" s="2"/>
      <c r="QZB40" s="2"/>
      <c r="QZC40" s="2"/>
      <c r="QZD40" s="2"/>
      <c r="QZE40" s="2"/>
      <c r="QZF40" s="2"/>
      <c r="QZG40" s="2"/>
      <c r="QZH40" s="2"/>
      <c r="QZI40" s="2"/>
      <c r="QZJ40" s="2"/>
      <c r="QZK40" s="2"/>
      <c r="QZL40" s="2"/>
      <c r="QZM40" s="2"/>
      <c r="QZN40" s="2"/>
      <c r="QZO40" s="2"/>
      <c r="QZP40" s="2"/>
      <c r="QZQ40" s="2"/>
      <c r="QZR40" s="2"/>
      <c r="QZS40" s="2"/>
      <c r="QZT40" s="2"/>
      <c r="QZU40" s="2"/>
      <c r="QZV40" s="2"/>
      <c r="QZW40" s="2"/>
      <c r="QZX40" s="2"/>
      <c r="QZY40" s="2"/>
      <c r="QZZ40" s="2"/>
      <c r="RAA40" s="2"/>
      <c r="RAB40" s="2"/>
      <c r="RAC40" s="2"/>
      <c r="RAD40" s="2"/>
      <c r="RAE40" s="2"/>
      <c r="RAF40" s="2"/>
      <c r="RAG40" s="2"/>
      <c r="RAH40" s="2"/>
      <c r="RAI40" s="2"/>
      <c r="RAJ40" s="2"/>
      <c r="RAK40" s="2"/>
      <c r="RAL40" s="2"/>
      <c r="RAM40" s="2"/>
      <c r="RAN40" s="2"/>
      <c r="RAO40" s="2"/>
      <c r="RAP40" s="2"/>
      <c r="RAQ40" s="2"/>
      <c r="RAR40" s="2"/>
      <c r="RAS40" s="2"/>
      <c r="RAT40" s="2"/>
      <c r="RAU40" s="2"/>
      <c r="RAV40" s="2"/>
      <c r="RAW40" s="2"/>
      <c r="RAX40" s="2"/>
      <c r="RAY40" s="2"/>
      <c r="RAZ40" s="2"/>
      <c r="RBA40" s="2"/>
      <c r="RBB40" s="2"/>
      <c r="RBC40" s="2"/>
      <c r="RBD40" s="2"/>
      <c r="RBE40" s="2"/>
      <c r="RBF40" s="2"/>
      <c r="RBG40" s="2"/>
      <c r="RBH40" s="2"/>
      <c r="RBI40" s="2"/>
      <c r="RBJ40" s="2"/>
      <c r="RBK40" s="2"/>
      <c r="RBL40" s="2"/>
      <c r="RBM40" s="2"/>
      <c r="RBN40" s="2"/>
      <c r="RBO40" s="2"/>
      <c r="RBP40" s="2"/>
      <c r="RBQ40" s="2"/>
      <c r="RBR40" s="2"/>
      <c r="RBS40" s="2"/>
      <c r="RBT40" s="2"/>
      <c r="RBU40" s="2"/>
      <c r="RBV40" s="2"/>
      <c r="RBW40" s="2"/>
      <c r="RBX40" s="2"/>
      <c r="RBY40" s="2"/>
      <c r="RBZ40" s="2"/>
      <c r="RCA40" s="2"/>
      <c r="RCB40" s="2"/>
      <c r="RCC40" s="2"/>
      <c r="RCD40" s="2"/>
      <c r="RCE40" s="2"/>
      <c r="RCF40" s="2"/>
      <c r="RCG40" s="2"/>
      <c r="RCH40" s="2"/>
      <c r="RCI40" s="2"/>
      <c r="RCJ40" s="2"/>
      <c r="RCK40" s="2"/>
      <c r="RCL40" s="2"/>
      <c r="RCM40" s="2"/>
      <c r="RCN40" s="2"/>
      <c r="RCO40" s="2"/>
      <c r="RCP40" s="2"/>
      <c r="RCQ40" s="2"/>
      <c r="RCR40" s="2"/>
      <c r="RCS40" s="2"/>
      <c r="RCT40" s="2"/>
      <c r="RCU40" s="2"/>
      <c r="RCV40" s="2"/>
      <c r="RCW40" s="2"/>
      <c r="RCX40" s="2"/>
      <c r="RCY40" s="2"/>
      <c r="RCZ40" s="2"/>
      <c r="RDA40" s="2"/>
      <c r="RDB40" s="2"/>
      <c r="RDC40" s="2"/>
      <c r="RDD40" s="2"/>
      <c r="RDE40" s="2"/>
      <c r="RDF40" s="2"/>
      <c r="RDG40" s="2"/>
      <c r="RDH40" s="2"/>
      <c r="RDI40" s="2"/>
      <c r="RDJ40" s="2"/>
      <c r="RDK40" s="2"/>
      <c r="RDL40" s="2"/>
      <c r="RDM40" s="2"/>
      <c r="RDN40" s="2"/>
      <c r="RDO40" s="2"/>
      <c r="RDP40" s="2"/>
      <c r="RDQ40" s="2"/>
      <c r="RDR40" s="2"/>
      <c r="RDS40" s="2"/>
      <c r="RDT40" s="2"/>
      <c r="RDU40" s="2"/>
      <c r="RDV40" s="2"/>
      <c r="RDW40" s="2"/>
      <c r="RDX40" s="2"/>
      <c r="RDY40" s="2"/>
      <c r="RDZ40" s="2"/>
      <c r="REA40" s="2"/>
      <c r="REB40" s="2"/>
      <c r="REC40" s="2"/>
      <c r="RED40" s="2"/>
      <c r="REE40" s="2"/>
      <c r="REF40" s="2"/>
      <c r="REG40" s="2"/>
      <c r="REH40" s="2"/>
      <c r="REI40" s="2"/>
      <c r="REJ40" s="2"/>
      <c r="REK40" s="2"/>
      <c r="REL40" s="2"/>
      <c r="REM40" s="2"/>
      <c r="REN40" s="2"/>
      <c r="REO40" s="2"/>
      <c r="REP40" s="2"/>
      <c r="REQ40" s="2"/>
      <c r="RER40" s="2"/>
      <c r="RES40" s="2"/>
      <c r="RET40" s="2"/>
      <c r="REU40" s="2"/>
      <c r="REV40" s="2"/>
      <c r="REW40" s="2"/>
      <c r="REX40" s="2"/>
      <c r="REY40" s="2"/>
      <c r="REZ40" s="2"/>
      <c r="RFA40" s="2"/>
      <c r="RFB40" s="2"/>
      <c r="RFC40" s="2"/>
      <c r="RFD40" s="2"/>
      <c r="RFE40" s="2"/>
      <c r="RFF40" s="2"/>
      <c r="RFG40" s="2"/>
      <c r="RFH40" s="2"/>
      <c r="RFI40" s="2"/>
      <c r="RFJ40" s="2"/>
      <c r="RFK40" s="2"/>
      <c r="RFL40" s="2"/>
      <c r="RFM40" s="2"/>
      <c r="RFN40" s="2"/>
      <c r="RFO40" s="2"/>
      <c r="RFP40" s="2"/>
      <c r="RFQ40" s="2"/>
      <c r="RFR40" s="2"/>
      <c r="RFS40" s="2"/>
      <c r="RFT40" s="2"/>
      <c r="RFU40" s="2"/>
      <c r="RFV40" s="2"/>
      <c r="RFW40" s="2"/>
      <c r="RFX40" s="2"/>
      <c r="RFY40" s="2"/>
      <c r="RFZ40" s="2"/>
      <c r="RGA40" s="2"/>
      <c r="RGB40" s="2"/>
      <c r="RGC40" s="2"/>
      <c r="RGD40" s="2"/>
      <c r="RGE40" s="2"/>
      <c r="RGF40" s="2"/>
      <c r="RGG40" s="2"/>
      <c r="RGH40" s="2"/>
      <c r="RGI40" s="2"/>
      <c r="RGJ40" s="2"/>
      <c r="RGK40" s="2"/>
      <c r="RGL40" s="2"/>
      <c r="RGM40" s="2"/>
      <c r="RGN40" s="2"/>
      <c r="RGO40" s="2"/>
      <c r="RGP40" s="2"/>
      <c r="RGQ40" s="2"/>
      <c r="RGR40" s="2"/>
      <c r="RGS40" s="2"/>
      <c r="RGT40" s="2"/>
      <c r="RGU40" s="2"/>
      <c r="RGV40" s="2"/>
      <c r="RGW40" s="2"/>
      <c r="RGX40" s="2"/>
      <c r="RGY40" s="2"/>
      <c r="RGZ40" s="2"/>
      <c r="RHA40" s="2"/>
      <c r="RHB40" s="2"/>
      <c r="RHC40" s="2"/>
      <c r="RHD40" s="2"/>
      <c r="RHE40" s="2"/>
      <c r="RHF40" s="2"/>
      <c r="RHG40" s="2"/>
      <c r="RHH40" s="2"/>
      <c r="RHI40" s="2"/>
      <c r="RHJ40" s="2"/>
      <c r="RHK40" s="2"/>
      <c r="RHL40" s="2"/>
      <c r="RHM40" s="2"/>
      <c r="RHN40" s="2"/>
      <c r="RHO40" s="2"/>
      <c r="RHP40" s="2"/>
      <c r="RHQ40" s="2"/>
      <c r="RHR40" s="2"/>
      <c r="RHS40" s="2"/>
      <c r="RHT40" s="2"/>
      <c r="RHU40" s="2"/>
      <c r="RHV40" s="2"/>
      <c r="RHW40" s="2"/>
      <c r="RHX40" s="2"/>
      <c r="RHY40" s="2"/>
      <c r="RHZ40" s="2"/>
      <c r="RIA40" s="2"/>
      <c r="RIB40" s="2"/>
      <c r="RIC40" s="2"/>
      <c r="RID40" s="2"/>
      <c r="RIE40" s="2"/>
      <c r="RIF40" s="2"/>
      <c r="RIG40" s="2"/>
      <c r="RIH40" s="2"/>
      <c r="RII40" s="2"/>
      <c r="RIJ40" s="2"/>
      <c r="RIK40" s="2"/>
      <c r="RIL40" s="2"/>
      <c r="RIM40" s="2"/>
      <c r="RIN40" s="2"/>
      <c r="RIO40" s="2"/>
      <c r="RIP40" s="2"/>
      <c r="RIQ40" s="2"/>
      <c r="RIR40" s="2"/>
      <c r="RIS40" s="2"/>
      <c r="RIT40" s="2"/>
      <c r="RIU40" s="2"/>
      <c r="RIV40" s="2"/>
      <c r="RIW40" s="2"/>
      <c r="RIX40" s="2"/>
      <c r="RIY40" s="2"/>
      <c r="RIZ40" s="2"/>
      <c r="RJA40" s="2"/>
      <c r="RJB40" s="2"/>
      <c r="RJC40" s="2"/>
      <c r="RJD40" s="2"/>
      <c r="RJE40" s="2"/>
      <c r="RJF40" s="2"/>
      <c r="RJG40" s="2"/>
      <c r="RJH40" s="2"/>
      <c r="RJI40" s="2"/>
      <c r="RJJ40" s="2"/>
      <c r="RJK40" s="2"/>
      <c r="RJL40" s="2"/>
      <c r="RJM40" s="2"/>
      <c r="RJN40" s="2"/>
      <c r="RJO40" s="2"/>
      <c r="RJP40" s="2"/>
      <c r="RJQ40" s="2"/>
      <c r="RJR40" s="2"/>
      <c r="RJS40" s="2"/>
      <c r="RJT40" s="2"/>
      <c r="RJU40" s="2"/>
      <c r="RJV40" s="2"/>
      <c r="RJW40" s="2"/>
      <c r="RJX40" s="2"/>
      <c r="RJY40" s="2"/>
      <c r="RJZ40" s="2"/>
      <c r="RKA40" s="2"/>
      <c r="RKB40" s="2"/>
      <c r="RKC40" s="2"/>
      <c r="RKD40" s="2"/>
      <c r="RKE40" s="2"/>
      <c r="RKF40" s="2"/>
      <c r="RKG40" s="2"/>
      <c r="RKH40" s="2"/>
      <c r="RKI40" s="2"/>
      <c r="RKJ40" s="2"/>
      <c r="RKK40" s="2"/>
      <c r="RKL40" s="2"/>
      <c r="RKM40" s="2"/>
      <c r="RKN40" s="2"/>
      <c r="RKO40" s="2"/>
      <c r="RKP40" s="2"/>
      <c r="RKQ40" s="2"/>
      <c r="RKR40" s="2"/>
      <c r="RKS40" s="2"/>
      <c r="RKT40" s="2"/>
      <c r="RKU40" s="2"/>
      <c r="RKV40" s="2"/>
      <c r="RKW40" s="2"/>
      <c r="RKX40" s="2"/>
      <c r="RKY40" s="2"/>
      <c r="RKZ40" s="2"/>
      <c r="RLA40" s="2"/>
      <c r="RLB40" s="2"/>
      <c r="RLC40" s="2"/>
      <c r="RLD40" s="2"/>
      <c r="RLE40" s="2"/>
      <c r="RLF40" s="2"/>
      <c r="RLG40" s="2"/>
      <c r="RLH40" s="2"/>
      <c r="RLI40" s="2"/>
      <c r="RLJ40" s="2"/>
      <c r="RLK40" s="2"/>
      <c r="RLL40" s="2"/>
      <c r="RLM40" s="2"/>
      <c r="RLN40" s="2"/>
      <c r="RLO40" s="2"/>
      <c r="RLP40" s="2"/>
      <c r="RLQ40" s="2"/>
      <c r="RLR40" s="2"/>
      <c r="RLS40" s="2"/>
      <c r="RLT40" s="2"/>
      <c r="RLU40" s="2"/>
      <c r="RLV40" s="2"/>
      <c r="RLW40" s="2"/>
      <c r="RLX40" s="2"/>
      <c r="RLY40" s="2"/>
      <c r="RLZ40" s="2"/>
      <c r="RMA40" s="2"/>
      <c r="RMB40" s="2"/>
      <c r="RMC40" s="2"/>
      <c r="RMD40" s="2"/>
      <c r="RME40" s="2"/>
      <c r="RMF40" s="2"/>
      <c r="RMG40" s="2"/>
      <c r="RMH40" s="2"/>
      <c r="RMI40" s="2"/>
      <c r="RMJ40" s="2"/>
      <c r="RMK40" s="2"/>
      <c r="RML40" s="2"/>
      <c r="RMM40" s="2"/>
      <c r="RMN40" s="2"/>
      <c r="RMO40" s="2"/>
      <c r="RMP40" s="2"/>
      <c r="RMQ40" s="2"/>
      <c r="RMR40" s="2"/>
      <c r="RMS40" s="2"/>
      <c r="RMT40" s="2"/>
      <c r="RMU40" s="2"/>
      <c r="RMV40" s="2"/>
      <c r="RMW40" s="2"/>
      <c r="RMX40" s="2"/>
      <c r="RMY40" s="2"/>
      <c r="RMZ40" s="2"/>
      <c r="RNA40" s="2"/>
      <c r="RNB40" s="2"/>
      <c r="RNC40" s="2"/>
      <c r="RND40" s="2"/>
      <c r="RNE40" s="2"/>
      <c r="RNF40" s="2"/>
      <c r="RNG40" s="2"/>
      <c r="RNH40" s="2"/>
      <c r="RNI40" s="2"/>
      <c r="RNJ40" s="2"/>
      <c r="RNK40" s="2"/>
      <c r="RNL40" s="2"/>
      <c r="RNM40" s="2"/>
      <c r="RNN40" s="2"/>
      <c r="RNO40" s="2"/>
      <c r="RNP40" s="2"/>
      <c r="RNQ40" s="2"/>
      <c r="RNR40" s="2"/>
      <c r="RNS40" s="2"/>
      <c r="RNT40" s="2"/>
      <c r="RNU40" s="2"/>
      <c r="RNV40" s="2"/>
      <c r="RNW40" s="2"/>
      <c r="RNX40" s="2"/>
      <c r="RNY40" s="2"/>
      <c r="RNZ40" s="2"/>
      <c r="ROA40" s="2"/>
      <c r="ROB40" s="2"/>
      <c r="ROC40" s="2"/>
      <c r="ROD40" s="2"/>
      <c r="ROE40" s="2"/>
      <c r="ROF40" s="2"/>
      <c r="ROG40" s="2"/>
      <c r="ROH40" s="2"/>
      <c r="ROI40" s="2"/>
      <c r="ROJ40" s="2"/>
      <c r="ROK40" s="2"/>
      <c r="ROL40" s="2"/>
      <c r="ROM40" s="2"/>
      <c r="RON40" s="2"/>
      <c r="ROO40" s="2"/>
      <c r="ROP40" s="2"/>
      <c r="ROQ40" s="2"/>
      <c r="ROR40" s="2"/>
      <c r="ROS40" s="2"/>
      <c r="ROT40" s="2"/>
      <c r="ROU40" s="2"/>
      <c r="ROV40" s="2"/>
      <c r="ROW40" s="2"/>
      <c r="ROX40" s="2"/>
      <c r="ROY40" s="2"/>
      <c r="ROZ40" s="2"/>
      <c r="RPA40" s="2"/>
      <c r="RPB40" s="2"/>
      <c r="RPC40" s="2"/>
      <c r="RPD40" s="2"/>
      <c r="RPE40" s="2"/>
      <c r="RPF40" s="2"/>
      <c r="RPG40" s="2"/>
      <c r="RPH40" s="2"/>
      <c r="RPI40" s="2"/>
      <c r="RPJ40" s="2"/>
      <c r="RPK40" s="2"/>
      <c r="RPL40" s="2"/>
      <c r="RPM40" s="2"/>
      <c r="RPN40" s="2"/>
      <c r="RPO40" s="2"/>
      <c r="RPP40" s="2"/>
      <c r="RPQ40" s="2"/>
      <c r="RPR40" s="2"/>
      <c r="RPS40" s="2"/>
      <c r="RPT40" s="2"/>
      <c r="RPU40" s="2"/>
      <c r="RPV40" s="2"/>
      <c r="RPW40" s="2"/>
      <c r="RPX40" s="2"/>
      <c r="RPY40" s="2"/>
      <c r="RPZ40" s="2"/>
      <c r="RQA40" s="2"/>
      <c r="RQB40" s="2"/>
      <c r="RQC40" s="2"/>
      <c r="RQD40" s="2"/>
      <c r="RQE40" s="2"/>
      <c r="RQF40" s="2"/>
      <c r="RQG40" s="2"/>
      <c r="RQH40" s="2"/>
      <c r="RQI40" s="2"/>
      <c r="RQJ40" s="2"/>
      <c r="RQK40" s="2"/>
      <c r="RQL40" s="2"/>
      <c r="RQM40" s="2"/>
      <c r="RQN40" s="2"/>
      <c r="RQO40" s="2"/>
      <c r="RQP40" s="2"/>
      <c r="RQQ40" s="2"/>
      <c r="RQR40" s="2"/>
      <c r="RQS40" s="2"/>
      <c r="RQT40" s="2"/>
      <c r="RQU40" s="2"/>
      <c r="RQV40" s="2"/>
      <c r="RQW40" s="2"/>
      <c r="RQX40" s="2"/>
      <c r="RQY40" s="2"/>
      <c r="RQZ40" s="2"/>
      <c r="RRA40" s="2"/>
      <c r="RRB40" s="2"/>
      <c r="RRC40" s="2"/>
      <c r="RRD40" s="2"/>
      <c r="RRE40" s="2"/>
      <c r="RRF40" s="2"/>
      <c r="RRG40" s="2"/>
      <c r="RRH40" s="2"/>
      <c r="RRI40" s="2"/>
      <c r="RRJ40" s="2"/>
      <c r="RRK40" s="2"/>
      <c r="RRL40" s="2"/>
      <c r="RRM40" s="2"/>
      <c r="RRN40" s="2"/>
      <c r="RRO40" s="2"/>
      <c r="RRP40" s="2"/>
      <c r="RRQ40" s="2"/>
      <c r="RRR40" s="2"/>
      <c r="RRS40" s="2"/>
      <c r="RRT40" s="2"/>
      <c r="RRU40" s="2"/>
      <c r="RRV40" s="2"/>
      <c r="RRW40" s="2"/>
      <c r="RRX40" s="2"/>
      <c r="RRY40" s="2"/>
      <c r="RRZ40" s="2"/>
      <c r="RSA40" s="2"/>
      <c r="RSB40" s="2"/>
      <c r="RSC40" s="2"/>
      <c r="RSD40" s="2"/>
      <c r="RSE40" s="2"/>
      <c r="RSF40" s="2"/>
      <c r="RSG40" s="2"/>
      <c r="RSH40" s="2"/>
      <c r="RSI40" s="2"/>
      <c r="RSJ40" s="2"/>
      <c r="RSK40" s="2"/>
      <c r="RSL40" s="2"/>
      <c r="RSM40" s="2"/>
      <c r="RSN40" s="2"/>
      <c r="RSO40" s="2"/>
      <c r="RSP40" s="2"/>
      <c r="RSQ40" s="2"/>
      <c r="RSR40" s="2"/>
      <c r="RSS40" s="2"/>
      <c r="RST40" s="2"/>
      <c r="RSU40" s="2"/>
      <c r="RSV40" s="2"/>
      <c r="RSW40" s="2"/>
      <c r="RSX40" s="2"/>
      <c r="RSY40" s="2"/>
      <c r="RSZ40" s="2"/>
      <c r="RTA40" s="2"/>
      <c r="RTB40" s="2"/>
      <c r="RTC40" s="2"/>
      <c r="RTD40" s="2"/>
      <c r="RTE40" s="2"/>
      <c r="RTF40" s="2"/>
      <c r="RTG40" s="2"/>
      <c r="RTH40" s="2"/>
      <c r="RTI40" s="2"/>
      <c r="RTJ40" s="2"/>
      <c r="RTK40" s="2"/>
      <c r="RTL40" s="2"/>
      <c r="RTM40" s="2"/>
      <c r="RTN40" s="2"/>
      <c r="RTO40" s="2"/>
      <c r="RTP40" s="2"/>
      <c r="RTQ40" s="2"/>
      <c r="RTR40" s="2"/>
      <c r="RTS40" s="2"/>
      <c r="RTT40" s="2"/>
      <c r="RTU40" s="2"/>
      <c r="RTV40" s="2"/>
      <c r="RTW40" s="2"/>
      <c r="RTX40" s="2"/>
      <c r="RTY40" s="2"/>
      <c r="RTZ40" s="2"/>
      <c r="RUA40" s="2"/>
      <c r="RUB40" s="2"/>
      <c r="RUC40" s="2"/>
      <c r="RUD40" s="2"/>
      <c r="RUE40" s="2"/>
      <c r="RUF40" s="2"/>
      <c r="RUG40" s="2"/>
      <c r="RUH40" s="2"/>
      <c r="RUI40" s="2"/>
      <c r="RUJ40" s="2"/>
      <c r="RUK40" s="2"/>
      <c r="RUL40" s="2"/>
      <c r="RUM40" s="2"/>
      <c r="RUN40" s="2"/>
      <c r="RUO40" s="2"/>
      <c r="RUP40" s="2"/>
      <c r="RUQ40" s="2"/>
      <c r="RUR40" s="2"/>
      <c r="RUS40" s="2"/>
      <c r="RUT40" s="2"/>
      <c r="RUU40" s="2"/>
      <c r="RUV40" s="2"/>
      <c r="RUW40" s="2"/>
      <c r="RUX40" s="2"/>
      <c r="RUY40" s="2"/>
      <c r="RUZ40" s="2"/>
      <c r="RVA40" s="2"/>
      <c r="RVB40" s="2"/>
      <c r="RVC40" s="2"/>
      <c r="RVD40" s="2"/>
      <c r="RVE40" s="2"/>
      <c r="RVF40" s="2"/>
      <c r="RVG40" s="2"/>
      <c r="RVH40" s="2"/>
      <c r="RVI40" s="2"/>
      <c r="RVJ40" s="2"/>
      <c r="RVK40" s="2"/>
      <c r="RVL40" s="2"/>
      <c r="RVM40" s="2"/>
      <c r="RVN40" s="2"/>
      <c r="RVO40" s="2"/>
      <c r="RVP40" s="2"/>
      <c r="RVQ40" s="2"/>
      <c r="RVR40" s="2"/>
      <c r="RVS40" s="2"/>
      <c r="RVT40" s="2"/>
      <c r="RVU40" s="2"/>
      <c r="RVV40" s="2"/>
      <c r="RVW40" s="2"/>
      <c r="RVX40" s="2"/>
      <c r="RVY40" s="2"/>
      <c r="RVZ40" s="2"/>
      <c r="RWA40" s="2"/>
      <c r="RWB40" s="2"/>
      <c r="RWC40" s="2"/>
      <c r="RWD40" s="2"/>
      <c r="RWE40" s="2"/>
      <c r="RWF40" s="2"/>
      <c r="RWG40" s="2"/>
      <c r="RWH40" s="2"/>
      <c r="RWI40" s="2"/>
      <c r="RWJ40" s="2"/>
      <c r="RWK40" s="2"/>
      <c r="RWL40" s="2"/>
      <c r="RWM40" s="2"/>
      <c r="RWN40" s="2"/>
      <c r="RWO40" s="2"/>
      <c r="RWP40" s="2"/>
      <c r="RWQ40" s="2"/>
      <c r="RWR40" s="2"/>
      <c r="RWS40" s="2"/>
      <c r="RWT40" s="2"/>
      <c r="RWU40" s="2"/>
      <c r="RWV40" s="2"/>
      <c r="RWW40" s="2"/>
      <c r="RWX40" s="2"/>
      <c r="RWY40" s="2"/>
      <c r="RWZ40" s="2"/>
      <c r="RXA40" s="2"/>
      <c r="RXB40" s="2"/>
      <c r="RXC40" s="2"/>
      <c r="RXD40" s="2"/>
      <c r="RXE40" s="2"/>
      <c r="RXF40" s="2"/>
      <c r="RXG40" s="2"/>
      <c r="RXH40" s="2"/>
      <c r="RXI40" s="2"/>
      <c r="RXJ40" s="2"/>
      <c r="RXK40" s="2"/>
      <c r="RXL40" s="2"/>
      <c r="RXM40" s="2"/>
      <c r="RXN40" s="2"/>
      <c r="RXO40" s="2"/>
      <c r="RXP40" s="2"/>
      <c r="RXQ40" s="2"/>
      <c r="RXR40" s="2"/>
      <c r="RXS40" s="2"/>
      <c r="RXT40" s="2"/>
      <c r="RXU40" s="2"/>
      <c r="RXV40" s="2"/>
      <c r="RXW40" s="2"/>
      <c r="RXX40" s="2"/>
      <c r="RXY40" s="2"/>
      <c r="RXZ40" s="2"/>
      <c r="RYA40" s="2"/>
      <c r="RYB40" s="2"/>
      <c r="RYC40" s="2"/>
      <c r="RYD40" s="2"/>
      <c r="RYE40" s="2"/>
      <c r="RYF40" s="2"/>
      <c r="RYG40" s="2"/>
      <c r="RYH40" s="2"/>
      <c r="RYI40" s="2"/>
      <c r="RYJ40" s="2"/>
      <c r="RYK40" s="2"/>
      <c r="RYL40" s="2"/>
      <c r="RYM40" s="2"/>
      <c r="RYN40" s="2"/>
      <c r="RYO40" s="2"/>
      <c r="RYP40" s="2"/>
      <c r="RYQ40" s="2"/>
      <c r="RYR40" s="2"/>
      <c r="RYS40" s="2"/>
      <c r="RYT40" s="2"/>
      <c r="RYU40" s="2"/>
      <c r="RYV40" s="2"/>
      <c r="RYW40" s="2"/>
      <c r="RYX40" s="2"/>
      <c r="RYY40" s="2"/>
      <c r="RYZ40" s="2"/>
      <c r="RZA40" s="2"/>
      <c r="RZB40" s="2"/>
      <c r="RZC40" s="2"/>
      <c r="RZD40" s="2"/>
      <c r="RZE40" s="2"/>
      <c r="RZF40" s="2"/>
      <c r="RZG40" s="2"/>
      <c r="RZH40" s="2"/>
      <c r="RZI40" s="2"/>
      <c r="RZJ40" s="2"/>
      <c r="RZK40" s="2"/>
      <c r="RZL40" s="2"/>
      <c r="RZM40" s="2"/>
      <c r="RZN40" s="2"/>
      <c r="RZO40" s="2"/>
      <c r="RZP40" s="2"/>
      <c r="RZQ40" s="2"/>
      <c r="RZR40" s="2"/>
      <c r="RZS40" s="2"/>
      <c r="RZT40" s="2"/>
      <c r="RZU40" s="2"/>
      <c r="RZV40" s="2"/>
      <c r="RZW40" s="2"/>
      <c r="RZX40" s="2"/>
      <c r="RZY40" s="2"/>
      <c r="RZZ40" s="2"/>
      <c r="SAA40" s="2"/>
      <c r="SAB40" s="2"/>
      <c r="SAC40" s="2"/>
      <c r="SAD40" s="2"/>
      <c r="SAE40" s="2"/>
      <c r="SAF40" s="2"/>
      <c r="SAG40" s="2"/>
      <c r="SAH40" s="2"/>
      <c r="SAI40" s="2"/>
      <c r="SAJ40" s="2"/>
      <c r="SAK40" s="2"/>
      <c r="SAL40" s="2"/>
      <c r="SAM40" s="2"/>
      <c r="SAN40" s="2"/>
      <c r="SAO40" s="2"/>
      <c r="SAP40" s="2"/>
      <c r="SAQ40" s="2"/>
      <c r="SAR40" s="2"/>
      <c r="SAS40" s="2"/>
      <c r="SAT40" s="2"/>
      <c r="SAU40" s="2"/>
      <c r="SAV40" s="2"/>
      <c r="SAW40" s="2"/>
      <c r="SAX40" s="2"/>
      <c r="SAY40" s="2"/>
      <c r="SAZ40" s="2"/>
      <c r="SBA40" s="2"/>
      <c r="SBB40" s="2"/>
      <c r="SBC40" s="2"/>
      <c r="SBD40" s="2"/>
      <c r="SBE40" s="2"/>
      <c r="SBF40" s="2"/>
      <c r="SBG40" s="2"/>
      <c r="SBH40" s="2"/>
      <c r="SBI40" s="2"/>
      <c r="SBJ40" s="2"/>
      <c r="SBK40" s="2"/>
      <c r="SBL40" s="2"/>
      <c r="SBM40" s="2"/>
      <c r="SBN40" s="2"/>
      <c r="SBO40" s="2"/>
      <c r="SBP40" s="2"/>
      <c r="SBQ40" s="2"/>
      <c r="SBR40" s="2"/>
      <c r="SBS40" s="2"/>
      <c r="SBT40" s="2"/>
      <c r="SBU40" s="2"/>
      <c r="SBV40" s="2"/>
      <c r="SBW40" s="2"/>
      <c r="SBX40" s="2"/>
      <c r="SBY40" s="2"/>
      <c r="SBZ40" s="2"/>
      <c r="SCA40" s="2"/>
      <c r="SCB40" s="2"/>
      <c r="SCC40" s="2"/>
      <c r="SCD40" s="2"/>
      <c r="SCE40" s="2"/>
      <c r="SCF40" s="2"/>
      <c r="SCG40" s="2"/>
      <c r="SCH40" s="2"/>
      <c r="SCI40" s="2"/>
      <c r="SCJ40" s="2"/>
      <c r="SCK40" s="2"/>
      <c r="SCL40" s="2"/>
      <c r="SCM40" s="2"/>
      <c r="SCN40" s="2"/>
      <c r="SCO40" s="2"/>
      <c r="SCP40" s="2"/>
      <c r="SCQ40" s="2"/>
      <c r="SCR40" s="2"/>
      <c r="SCS40" s="2"/>
      <c r="SCT40" s="2"/>
      <c r="SCU40" s="2"/>
      <c r="SCV40" s="2"/>
      <c r="SCW40" s="2"/>
      <c r="SCX40" s="2"/>
      <c r="SCY40" s="2"/>
      <c r="SCZ40" s="2"/>
      <c r="SDA40" s="2"/>
      <c r="SDB40" s="2"/>
      <c r="SDC40" s="2"/>
      <c r="SDD40" s="2"/>
      <c r="SDE40" s="2"/>
      <c r="SDF40" s="2"/>
      <c r="SDG40" s="2"/>
      <c r="SDH40" s="2"/>
      <c r="SDI40" s="2"/>
      <c r="SDJ40" s="2"/>
      <c r="SDK40" s="2"/>
      <c r="SDL40" s="2"/>
      <c r="SDM40" s="2"/>
      <c r="SDN40" s="2"/>
      <c r="SDO40" s="2"/>
      <c r="SDP40" s="2"/>
      <c r="SDQ40" s="2"/>
      <c r="SDR40" s="2"/>
      <c r="SDS40" s="2"/>
      <c r="SDT40" s="2"/>
      <c r="SDU40" s="2"/>
      <c r="SDV40" s="2"/>
      <c r="SDW40" s="2"/>
      <c r="SDX40" s="2"/>
      <c r="SDY40" s="2"/>
      <c r="SDZ40" s="2"/>
      <c r="SEA40" s="2"/>
      <c r="SEB40" s="2"/>
      <c r="SEC40" s="2"/>
      <c r="SED40" s="2"/>
      <c r="SEE40" s="2"/>
      <c r="SEF40" s="2"/>
      <c r="SEG40" s="2"/>
      <c r="SEH40" s="2"/>
      <c r="SEI40" s="2"/>
      <c r="SEJ40" s="2"/>
      <c r="SEK40" s="2"/>
      <c r="SEL40" s="2"/>
      <c r="SEM40" s="2"/>
      <c r="SEN40" s="2"/>
      <c r="SEO40" s="2"/>
      <c r="SEP40" s="2"/>
      <c r="SEQ40" s="2"/>
      <c r="SER40" s="2"/>
      <c r="SES40" s="2"/>
      <c r="SET40" s="2"/>
      <c r="SEU40" s="2"/>
      <c r="SEV40" s="2"/>
      <c r="SEW40" s="2"/>
      <c r="SEX40" s="2"/>
      <c r="SEY40" s="2"/>
      <c r="SEZ40" s="2"/>
      <c r="SFA40" s="2"/>
      <c r="SFB40" s="2"/>
      <c r="SFC40" s="2"/>
      <c r="SFD40" s="2"/>
      <c r="SFE40" s="2"/>
      <c r="SFF40" s="2"/>
      <c r="SFG40" s="2"/>
      <c r="SFH40" s="2"/>
      <c r="SFI40" s="2"/>
      <c r="SFJ40" s="2"/>
      <c r="SFK40" s="2"/>
      <c r="SFL40" s="2"/>
      <c r="SFM40" s="2"/>
      <c r="SFN40" s="2"/>
      <c r="SFO40" s="2"/>
      <c r="SFP40" s="2"/>
      <c r="SFQ40" s="2"/>
      <c r="SFR40" s="2"/>
      <c r="SFS40" s="2"/>
      <c r="SFT40" s="2"/>
      <c r="SFU40" s="2"/>
      <c r="SFV40" s="2"/>
      <c r="SFW40" s="2"/>
      <c r="SFX40" s="2"/>
      <c r="SFY40" s="2"/>
      <c r="SFZ40" s="2"/>
      <c r="SGA40" s="2"/>
      <c r="SGB40" s="2"/>
      <c r="SGC40" s="2"/>
      <c r="SGD40" s="2"/>
      <c r="SGE40" s="2"/>
      <c r="SGF40" s="2"/>
      <c r="SGG40" s="2"/>
      <c r="SGH40" s="2"/>
      <c r="SGI40" s="2"/>
      <c r="SGJ40" s="2"/>
      <c r="SGK40" s="2"/>
      <c r="SGL40" s="2"/>
      <c r="SGM40" s="2"/>
      <c r="SGN40" s="2"/>
      <c r="SGO40" s="2"/>
      <c r="SGP40" s="2"/>
      <c r="SGQ40" s="2"/>
      <c r="SGR40" s="2"/>
      <c r="SGS40" s="2"/>
      <c r="SGT40" s="2"/>
      <c r="SGU40" s="2"/>
      <c r="SGV40" s="2"/>
      <c r="SGW40" s="2"/>
      <c r="SGX40" s="2"/>
      <c r="SGY40" s="2"/>
      <c r="SGZ40" s="2"/>
      <c r="SHA40" s="2"/>
      <c r="SHB40" s="2"/>
      <c r="SHC40" s="2"/>
      <c r="SHD40" s="2"/>
      <c r="SHE40" s="2"/>
      <c r="SHF40" s="2"/>
      <c r="SHG40" s="2"/>
      <c r="SHH40" s="2"/>
      <c r="SHI40" s="2"/>
      <c r="SHJ40" s="2"/>
      <c r="SHK40" s="2"/>
      <c r="SHL40" s="2"/>
      <c r="SHM40" s="2"/>
      <c r="SHN40" s="2"/>
      <c r="SHO40" s="2"/>
      <c r="SHP40" s="2"/>
      <c r="SHQ40" s="2"/>
      <c r="SHR40" s="2"/>
      <c r="SHS40" s="2"/>
      <c r="SHT40" s="2"/>
      <c r="SHU40" s="2"/>
      <c r="SHV40" s="2"/>
      <c r="SHW40" s="2"/>
      <c r="SHX40" s="2"/>
      <c r="SHY40" s="2"/>
      <c r="SHZ40" s="2"/>
      <c r="SIA40" s="2"/>
      <c r="SIB40" s="2"/>
      <c r="SIC40" s="2"/>
      <c r="SID40" s="2"/>
      <c r="SIE40" s="2"/>
      <c r="SIF40" s="2"/>
      <c r="SIG40" s="2"/>
      <c r="SIH40" s="2"/>
      <c r="SII40" s="2"/>
      <c r="SIJ40" s="2"/>
      <c r="SIK40" s="2"/>
      <c r="SIL40" s="2"/>
      <c r="SIM40" s="2"/>
      <c r="SIN40" s="2"/>
      <c r="SIO40" s="2"/>
      <c r="SIP40" s="2"/>
      <c r="SIQ40" s="2"/>
      <c r="SIR40" s="2"/>
      <c r="SIS40" s="2"/>
      <c r="SIT40" s="2"/>
      <c r="SIU40" s="2"/>
      <c r="SIV40" s="2"/>
      <c r="SIW40" s="2"/>
      <c r="SIX40" s="2"/>
      <c r="SIY40" s="2"/>
      <c r="SIZ40" s="2"/>
      <c r="SJA40" s="2"/>
      <c r="SJB40" s="2"/>
      <c r="SJC40" s="2"/>
      <c r="SJD40" s="2"/>
      <c r="SJE40" s="2"/>
      <c r="SJF40" s="2"/>
      <c r="SJG40" s="2"/>
      <c r="SJH40" s="2"/>
      <c r="SJI40" s="2"/>
      <c r="SJJ40" s="2"/>
      <c r="SJK40" s="2"/>
      <c r="SJL40" s="2"/>
      <c r="SJM40" s="2"/>
      <c r="SJN40" s="2"/>
      <c r="SJO40" s="2"/>
      <c r="SJP40" s="2"/>
      <c r="SJQ40" s="2"/>
      <c r="SJR40" s="2"/>
      <c r="SJS40" s="2"/>
      <c r="SJT40" s="2"/>
      <c r="SJU40" s="2"/>
      <c r="SJV40" s="2"/>
      <c r="SJW40" s="2"/>
      <c r="SJX40" s="2"/>
      <c r="SJY40" s="2"/>
      <c r="SJZ40" s="2"/>
      <c r="SKA40" s="2"/>
      <c r="SKB40" s="2"/>
      <c r="SKC40" s="2"/>
      <c r="SKD40" s="2"/>
      <c r="SKE40" s="2"/>
      <c r="SKF40" s="2"/>
      <c r="SKG40" s="2"/>
      <c r="SKH40" s="2"/>
      <c r="SKI40" s="2"/>
      <c r="SKJ40" s="2"/>
      <c r="SKK40" s="2"/>
      <c r="SKL40" s="2"/>
      <c r="SKM40" s="2"/>
      <c r="SKN40" s="2"/>
      <c r="SKO40" s="2"/>
      <c r="SKP40" s="2"/>
      <c r="SKQ40" s="2"/>
      <c r="SKR40" s="2"/>
      <c r="SKS40" s="2"/>
      <c r="SKT40" s="2"/>
      <c r="SKU40" s="2"/>
      <c r="SKV40" s="2"/>
      <c r="SKW40" s="2"/>
      <c r="SKX40" s="2"/>
      <c r="SKY40" s="2"/>
      <c r="SKZ40" s="2"/>
      <c r="SLA40" s="2"/>
      <c r="SLB40" s="2"/>
      <c r="SLC40" s="2"/>
      <c r="SLD40" s="2"/>
      <c r="SLE40" s="2"/>
      <c r="SLF40" s="2"/>
      <c r="SLG40" s="2"/>
      <c r="SLH40" s="2"/>
      <c r="SLI40" s="2"/>
      <c r="SLJ40" s="2"/>
      <c r="SLK40" s="2"/>
      <c r="SLL40" s="2"/>
      <c r="SLM40" s="2"/>
      <c r="SLN40" s="2"/>
      <c r="SLO40" s="2"/>
      <c r="SLP40" s="2"/>
      <c r="SLQ40" s="2"/>
      <c r="SLR40" s="2"/>
      <c r="SLS40" s="2"/>
      <c r="SLT40" s="2"/>
      <c r="SLU40" s="2"/>
      <c r="SLV40" s="2"/>
      <c r="SLW40" s="2"/>
      <c r="SLX40" s="2"/>
      <c r="SLY40" s="2"/>
      <c r="SLZ40" s="2"/>
      <c r="SMA40" s="2"/>
      <c r="SMB40" s="2"/>
      <c r="SMC40" s="2"/>
      <c r="SMD40" s="2"/>
      <c r="SME40" s="2"/>
      <c r="SMF40" s="2"/>
      <c r="SMG40" s="2"/>
      <c r="SMH40" s="2"/>
      <c r="SMI40" s="2"/>
      <c r="SMJ40" s="2"/>
      <c r="SMK40" s="2"/>
      <c r="SML40" s="2"/>
      <c r="SMM40" s="2"/>
      <c r="SMN40" s="2"/>
      <c r="SMO40" s="2"/>
      <c r="SMP40" s="2"/>
      <c r="SMQ40" s="2"/>
      <c r="SMR40" s="2"/>
      <c r="SMS40" s="2"/>
      <c r="SMT40" s="2"/>
      <c r="SMU40" s="2"/>
      <c r="SMV40" s="2"/>
      <c r="SMW40" s="2"/>
      <c r="SMX40" s="2"/>
      <c r="SMY40" s="2"/>
      <c r="SMZ40" s="2"/>
      <c r="SNA40" s="2"/>
      <c r="SNB40" s="2"/>
      <c r="SNC40" s="2"/>
      <c r="SND40" s="2"/>
      <c r="SNE40" s="2"/>
      <c r="SNF40" s="2"/>
      <c r="SNG40" s="2"/>
      <c r="SNH40" s="2"/>
      <c r="SNI40" s="2"/>
      <c r="SNJ40" s="2"/>
      <c r="SNK40" s="2"/>
      <c r="SNL40" s="2"/>
      <c r="SNM40" s="2"/>
      <c r="SNN40" s="2"/>
      <c r="SNO40" s="2"/>
      <c r="SNP40" s="2"/>
      <c r="SNQ40" s="2"/>
      <c r="SNR40" s="2"/>
      <c r="SNS40" s="2"/>
      <c r="SNT40" s="2"/>
      <c r="SNU40" s="2"/>
      <c r="SNV40" s="2"/>
      <c r="SNW40" s="2"/>
      <c r="SNX40" s="2"/>
      <c r="SNY40" s="2"/>
      <c r="SNZ40" s="2"/>
      <c r="SOA40" s="2"/>
      <c r="SOB40" s="2"/>
      <c r="SOC40" s="2"/>
      <c r="SOD40" s="2"/>
      <c r="SOE40" s="2"/>
      <c r="SOF40" s="2"/>
      <c r="SOG40" s="2"/>
      <c r="SOH40" s="2"/>
      <c r="SOI40" s="2"/>
      <c r="SOJ40" s="2"/>
      <c r="SOK40" s="2"/>
      <c r="SOL40" s="2"/>
      <c r="SOM40" s="2"/>
      <c r="SON40" s="2"/>
      <c r="SOO40" s="2"/>
      <c r="SOP40" s="2"/>
      <c r="SOQ40" s="2"/>
      <c r="SOR40" s="2"/>
      <c r="SOS40" s="2"/>
      <c r="SOT40" s="2"/>
      <c r="SOU40" s="2"/>
      <c r="SOV40" s="2"/>
      <c r="SOW40" s="2"/>
      <c r="SOX40" s="2"/>
      <c r="SOY40" s="2"/>
      <c r="SOZ40" s="2"/>
      <c r="SPA40" s="2"/>
      <c r="SPB40" s="2"/>
      <c r="SPC40" s="2"/>
      <c r="SPD40" s="2"/>
      <c r="SPE40" s="2"/>
      <c r="SPF40" s="2"/>
      <c r="SPG40" s="2"/>
      <c r="SPH40" s="2"/>
      <c r="SPI40" s="2"/>
      <c r="SPJ40" s="2"/>
      <c r="SPK40" s="2"/>
      <c r="SPL40" s="2"/>
      <c r="SPM40" s="2"/>
      <c r="SPN40" s="2"/>
      <c r="SPO40" s="2"/>
      <c r="SPP40" s="2"/>
      <c r="SPQ40" s="2"/>
      <c r="SPR40" s="2"/>
      <c r="SPS40" s="2"/>
      <c r="SPT40" s="2"/>
      <c r="SPU40" s="2"/>
      <c r="SPV40" s="2"/>
      <c r="SPW40" s="2"/>
      <c r="SPX40" s="2"/>
      <c r="SPY40" s="2"/>
      <c r="SPZ40" s="2"/>
      <c r="SQA40" s="2"/>
      <c r="SQB40" s="2"/>
      <c r="SQC40" s="2"/>
      <c r="SQD40" s="2"/>
      <c r="SQE40" s="2"/>
      <c r="SQF40" s="2"/>
      <c r="SQG40" s="2"/>
      <c r="SQH40" s="2"/>
      <c r="SQI40" s="2"/>
      <c r="SQJ40" s="2"/>
      <c r="SQK40" s="2"/>
      <c r="SQL40" s="2"/>
      <c r="SQM40" s="2"/>
      <c r="SQN40" s="2"/>
      <c r="SQO40" s="2"/>
      <c r="SQP40" s="2"/>
      <c r="SQQ40" s="2"/>
      <c r="SQR40" s="2"/>
      <c r="SQS40" s="2"/>
      <c r="SQT40" s="2"/>
      <c r="SQU40" s="2"/>
      <c r="SQV40" s="2"/>
      <c r="SQW40" s="2"/>
      <c r="SQX40" s="2"/>
      <c r="SQY40" s="2"/>
      <c r="SQZ40" s="2"/>
      <c r="SRA40" s="2"/>
      <c r="SRB40" s="2"/>
      <c r="SRC40" s="2"/>
      <c r="SRD40" s="2"/>
      <c r="SRE40" s="2"/>
      <c r="SRF40" s="2"/>
      <c r="SRG40" s="2"/>
      <c r="SRH40" s="2"/>
      <c r="SRI40" s="2"/>
      <c r="SRJ40" s="2"/>
      <c r="SRK40" s="2"/>
      <c r="SRL40" s="2"/>
      <c r="SRM40" s="2"/>
      <c r="SRN40" s="2"/>
      <c r="SRO40" s="2"/>
      <c r="SRP40" s="2"/>
      <c r="SRQ40" s="2"/>
      <c r="SRR40" s="2"/>
      <c r="SRS40" s="2"/>
      <c r="SRT40" s="2"/>
      <c r="SRU40" s="2"/>
      <c r="SRV40" s="2"/>
      <c r="SRW40" s="2"/>
      <c r="SRX40" s="2"/>
      <c r="SRY40" s="2"/>
      <c r="SRZ40" s="2"/>
      <c r="SSA40" s="2"/>
      <c r="SSB40" s="2"/>
      <c r="SSC40" s="2"/>
      <c r="SSD40" s="2"/>
      <c r="SSE40" s="2"/>
      <c r="SSF40" s="2"/>
      <c r="SSG40" s="2"/>
      <c r="SSH40" s="2"/>
      <c r="SSI40" s="2"/>
      <c r="SSJ40" s="2"/>
      <c r="SSK40" s="2"/>
      <c r="SSL40" s="2"/>
      <c r="SSM40" s="2"/>
      <c r="SSN40" s="2"/>
      <c r="SSO40" s="2"/>
      <c r="SSP40" s="2"/>
      <c r="SSQ40" s="2"/>
      <c r="SSR40" s="2"/>
      <c r="SSS40" s="2"/>
      <c r="SST40" s="2"/>
      <c r="SSU40" s="2"/>
      <c r="SSV40" s="2"/>
      <c r="SSW40" s="2"/>
      <c r="SSX40" s="2"/>
      <c r="SSY40" s="2"/>
      <c r="SSZ40" s="2"/>
      <c r="STA40" s="2"/>
      <c r="STB40" s="2"/>
      <c r="STC40" s="2"/>
      <c r="STD40" s="2"/>
      <c r="STE40" s="2"/>
      <c r="STF40" s="2"/>
      <c r="STG40" s="2"/>
      <c r="STH40" s="2"/>
      <c r="STI40" s="2"/>
      <c r="STJ40" s="2"/>
      <c r="STK40" s="2"/>
      <c r="STL40" s="2"/>
      <c r="STM40" s="2"/>
      <c r="STN40" s="2"/>
      <c r="STO40" s="2"/>
      <c r="STP40" s="2"/>
      <c r="STQ40" s="2"/>
      <c r="STR40" s="2"/>
      <c r="STS40" s="2"/>
      <c r="STT40" s="2"/>
      <c r="STU40" s="2"/>
      <c r="STV40" s="2"/>
      <c r="STW40" s="2"/>
      <c r="STX40" s="2"/>
      <c r="STY40" s="2"/>
      <c r="STZ40" s="2"/>
      <c r="SUA40" s="2"/>
      <c r="SUB40" s="2"/>
      <c r="SUC40" s="2"/>
      <c r="SUD40" s="2"/>
      <c r="SUE40" s="2"/>
      <c r="SUF40" s="2"/>
      <c r="SUG40" s="2"/>
      <c r="SUH40" s="2"/>
      <c r="SUI40" s="2"/>
      <c r="SUJ40" s="2"/>
      <c r="SUK40" s="2"/>
      <c r="SUL40" s="2"/>
      <c r="SUM40" s="2"/>
      <c r="SUN40" s="2"/>
      <c r="SUO40" s="2"/>
      <c r="SUP40" s="2"/>
      <c r="SUQ40" s="2"/>
      <c r="SUR40" s="2"/>
      <c r="SUS40" s="2"/>
      <c r="SUT40" s="2"/>
      <c r="SUU40" s="2"/>
      <c r="SUV40" s="2"/>
      <c r="SUW40" s="2"/>
      <c r="SUX40" s="2"/>
      <c r="SUY40" s="2"/>
      <c r="SUZ40" s="2"/>
      <c r="SVA40" s="2"/>
      <c r="SVB40" s="2"/>
      <c r="SVC40" s="2"/>
      <c r="SVD40" s="2"/>
      <c r="SVE40" s="2"/>
      <c r="SVF40" s="2"/>
      <c r="SVG40" s="2"/>
      <c r="SVH40" s="2"/>
      <c r="SVI40" s="2"/>
      <c r="SVJ40" s="2"/>
      <c r="SVK40" s="2"/>
      <c r="SVL40" s="2"/>
      <c r="SVM40" s="2"/>
      <c r="SVN40" s="2"/>
      <c r="SVO40" s="2"/>
      <c r="SVP40" s="2"/>
      <c r="SVQ40" s="2"/>
      <c r="SVR40" s="2"/>
      <c r="SVS40" s="2"/>
      <c r="SVT40" s="2"/>
      <c r="SVU40" s="2"/>
      <c r="SVV40" s="2"/>
      <c r="SVW40" s="2"/>
      <c r="SVX40" s="2"/>
      <c r="SVY40" s="2"/>
      <c r="SVZ40" s="2"/>
      <c r="SWA40" s="2"/>
      <c r="SWB40" s="2"/>
      <c r="SWC40" s="2"/>
      <c r="SWD40" s="2"/>
      <c r="SWE40" s="2"/>
      <c r="SWF40" s="2"/>
      <c r="SWG40" s="2"/>
      <c r="SWH40" s="2"/>
      <c r="SWI40" s="2"/>
      <c r="SWJ40" s="2"/>
      <c r="SWK40" s="2"/>
      <c r="SWL40" s="2"/>
      <c r="SWM40" s="2"/>
      <c r="SWN40" s="2"/>
      <c r="SWO40" s="2"/>
      <c r="SWP40" s="2"/>
      <c r="SWQ40" s="2"/>
      <c r="SWR40" s="2"/>
      <c r="SWS40" s="2"/>
      <c r="SWT40" s="2"/>
      <c r="SWU40" s="2"/>
      <c r="SWV40" s="2"/>
      <c r="SWW40" s="2"/>
      <c r="SWX40" s="2"/>
      <c r="SWY40" s="2"/>
      <c r="SWZ40" s="2"/>
      <c r="SXA40" s="2"/>
      <c r="SXB40" s="2"/>
      <c r="SXC40" s="2"/>
      <c r="SXD40" s="2"/>
      <c r="SXE40" s="2"/>
      <c r="SXF40" s="2"/>
      <c r="SXG40" s="2"/>
      <c r="SXH40" s="2"/>
      <c r="SXI40" s="2"/>
      <c r="SXJ40" s="2"/>
      <c r="SXK40" s="2"/>
      <c r="SXL40" s="2"/>
      <c r="SXM40" s="2"/>
      <c r="SXN40" s="2"/>
      <c r="SXO40" s="2"/>
      <c r="SXP40" s="2"/>
      <c r="SXQ40" s="2"/>
      <c r="SXR40" s="2"/>
      <c r="SXS40" s="2"/>
      <c r="SXT40" s="2"/>
      <c r="SXU40" s="2"/>
      <c r="SXV40" s="2"/>
      <c r="SXW40" s="2"/>
      <c r="SXX40" s="2"/>
      <c r="SXY40" s="2"/>
      <c r="SXZ40" s="2"/>
      <c r="SYA40" s="2"/>
      <c r="SYB40" s="2"/>
      <c r="SYC40" s="2"/>
      <c r="SYD40" s="2"/>
      <c r="SYE40" s="2"/>
      <c r="SYF40" s="2"/>
      <c r="SYG40" s="2"/>
      <c r="SYH40" s="2"/>
      <c r="SYI40" s="2"/>
      <c r="SYJ40" s="2"/>
      <c r="SYK40" s="2"/>
      <c r="SYL40" s="2"/>
      <c r="SYM40" s="2"/>
      <c r="SYN40" s="2"/>
      <c r="SYO40" s="2"/>
      <c r="SYP40" s="2"/>
      <c r="SYQ40" s="2"/>
      <c r="SYR40" s="2"/>
      <c r="SYS40" s="2"/>
      <c r="SYT40" s="2"/>
      <c r="SYU40" s="2"/>
      <c r="SYV40" s="2"/>
      <c r="SYW40" s="2"/>
      <c r="SYX40" s="2"/>
      <c r="SYY40" s="2"/>
      <c r="SYZ40" s="2"/>
      <c r="SZA40" s="2"/>
      <c r="SZB40" s="2"/>
      <c r="SZC40" s="2"/>
      <c r="SZD40" s="2"/>
      <c r="SZE40" s="2"/>
      <c r="SZF40" s="2"/>
      <c r="SZG40" s="2"/>
      <c r="SZH40" s="2"/>
      <c r="SZI40" s="2"/>
      <c r="SZJ40" s="2"/>
      <c r="SZK40" s="2"/>
      <c r="SZL40" s="2"/>
      <c r="SZM40" s="2"/>
      <c r="SZN40" s="2"/>
      <c r="SZO40" s="2"/>
      <c r="SZP40" s="2"/>
      <c r="SZQ40" s="2"/>
      <c r="SZR40" s="2"/>
      <c r="SZS40" s="2"/>
      <c r="SZT40" s="2"/>
      <c r="SZU40" s="2"/>
      <c r="SZV40" s="2"/>
      <c r="SZW40" s="2"/>
      <c r="SZX40" s="2"/>
      <c r="SZY40" s="2"/>
      <c r="SZZ40" s="2"/>
      <c r="TAA40" s="2"/>
      <c r="TAB40" s="2"/>
      <c r="TAC40" s="2"/>
      <c r="TAD40" s="2"/>
      <c r="TAE40" s="2"/>
      <c r="TAF40" s="2"/>
      <c r="TAG40" s="2"/>
      <c r="TAH40" s="2"/>
      <c r="TAI40" s="2"/>
      <c r="TAJ40" s="2"/>
      <c r="TAK40" s="2"/>
      <c r="TAL40" s="2"/>
      <c r="TAM40" s="2"/>
      <c r="TAN40" s="2"/>
      <c r="TAO40" s="2"/>
      <c r="TAP40" s="2"/>
      <c r="TAQ40" s="2"/>
      <c r="TAR40" s="2"/>
      <c r="TAS40" s="2"/>
      <c r="TAT40" s="2"/>
      <c r="TAU40" s="2"/>
      <c r="TAV40" s="2"/>
      <c r="TAW40" s="2"/>
      <c r="TAX40" s="2"/>
      <c r="TAY40" s="2"/>
      <c r="TAZ40" s="2"/>
      <c r="TBA40" s="2"/>
      <c r="TBB40" s="2"/>
      <c r="TBC40" s="2"/>
      <c r="TBD40" s="2"/>
      <c r="TBE40" s="2"/>
      <c r="TBF40" s="2"/>
      <c r="TBG40" s="2"/>
      <c r="TBH40" s="2"/>
      <c r="TBI40" s="2"/>
      <c r="TBJ40" s="2"/>
      <c r="TBK40" s="2"/>
      <c r="TBL40" s="2"/>
      <c r="TBM40" s="2"/>
      <c r="TBN40" s="2"/>
      <c r="TBO40" s="2"/>
      <c r="TBP40" s="2"/>
      <c r="TBQ40" s="2"/>
      <c r="TBR40" s="2"/>
      <c r="TBS40" s="2"/>
      <c r="TBT40" s="2"/>
      <c r="TBU40" s="2"/>
      <c r="TBV40" s="2"/>
      <c r="TBW40" s="2"/>
      <c r="TBX40" s="2"/>
      <c r="TBY40" s="2"/>
      <c r="TBZ40" s="2"/>
      <c r="TCA40" s="2"/>
      <c r="TCB40" s="2"/>
      <c r="TCC40" s="2"/>
      <c r="TCD40" s="2"/>
      <c r="TCE40" s="2"/>
      <c r="TCF40" s="2"/>
      <c r="TCG40" s="2"/>
      <c r="TCH40" s="2"/>
      <c r="TCI40" s="2"/>
      <c r="TCJ40" s="2"/>
      <c r="TCK40" s="2"/>
      <c r="TCL40" s="2"/>
      <c r="TCM40" s="2"/>
      <c r="TCN40" s="2"/>
      <c r="TCO40" s="2"/>
      <c r="TCP40" s="2"/>
      <c r="TCQ40" s="2"/>
      <c r="TCR40" s="2"/>
      <c r="TCS40" s="2"/>
      <c r="TCT40" s="2"/>
      <c r="TCU40" s="2"/>
      <c r="TCV40" s="2"/>
      <c r="TCW40" s="2"/>
      <c r="TCX40" s="2"/>
      <c r="TCY40" s="2"/>
      <c r="TCZ40" s="2"/>
      <c r="TDA40" s="2"/>
      <c r="TDB40" s="2"/>
      <c r="TDC40" s="2"/>
      <c r="TDD40" s="2"/>
      <c r="TDE40" s="2"/>
      <c r="TDF40" s="2"/>
      <c r="TDG40" s="2"/>
      <c r="TDH40" s="2"/>
      <c r="TDI40" s="2"/>
      <c r="TDJ40" s="2"/>
      <c r="TDK40" s="2"/>
      <c r="TDL40" s="2"/>
      <c r="TDM40" s="2"/>
      <c r="TDN40" s="2"/>
      <c r="TDO40" s="2"/>
      <c r="TDP40" s="2"/>
      <c r="TDQ40" s="2"/>
      <c r="TDR40" s="2"/>
      <c r="TDS40" s="2"/>
      <c r="TDT40" s="2"/>
      <c r="TDU40" s="2"/>
      <c r="TDV40" s="2"/>
      <c r="TDW40" s="2"/>
      <c r="TDX40" s="2"/>
      <c r="TDY40" s="2"/>
      <c r="TDZ40" s="2"/>
      <c r="TEA40" s="2"/>
      <c r="TEB40" s="2"/>
      <c r="TEC40" s="2"/>
      <c r="TED40" s="2"/>
      <c r="TEE40" s="2"/>
      <c r="TEF40" s="2"/>
      <c r="TEG40" s="2"/>
      <c r="TEH40" s="2"/>
      <c r="TEI40" s="2"/>
      <c r="TEJ40" s="2"/>
      <c r="TEK40" s="2"/>
      <c r="TEL40" s="2"/>
      <c r="TEM40" s="2"/>
      <c r="TEN40" s="2"/>
      <c r="TEO40" s="2"/>
      <c r="TEP40" s="2"/>
      <c r="TEQ40" s="2"/>
      <c r="TER40" s="2"/>
      <c r="TES40" s="2"/>
      <c r="TET40" s="2"/>
      <c r="TEU40" s="2"/>
      <c r="TEV40" s="2"/>
      <c r="TEW40" s="2"/>
      <c r="TEX40" s="2"/>
      <c r="TEY40" s="2"/>
      <c r="TEZ40" s="2"/>
      <c r="TFA40" s="2"/>
      <c r="TFB40" s="2"/>
      <c r="TFC40" s="2"/>
      <c r="TFD40" s="2"/>
      <c r="TFE40" s="2"/>
      <c r="TFF40" s="2"/>
      <c r="TFG40" s="2"/>
      <c r="TFH40" s="2"/>
      <c r="TFI40" s="2"/>
      <c r="TFJ40" s="2"/>
      <c r="TFK40" s="2"/>
      <c r="TFL40" s="2"/>
      <c r="TFM40" s="2"/>
      <c r="TFN40" s="2"/>
      <c r="TFO40" s="2"/>
      <c r="TFP40" s="2"/>
      <c r="TFQ40" s="2"/>
      <c r="TFR40" s="2"/>
      <c r="TFS40" s="2"/>
      <c r="TFT40" s="2"/>
      <c r="TFU40" s="2"/>
      <c r="TFV40" s="2"/>
      <c r="TFW40" s="2"/>
      <c r="TFX40" s="2"/>
      <c r="TFY40" s="2"/>
      <c r="TFZ40" s="2"/>
      <c r="TGA40" s="2"/>
      <c r="TGB40" s="2"/>
      <c r="TGC40" s="2"/>
      <c r="TGD40" s="2"/>
      <c r="TGE40" s="2"/>
      <c r="TGF40" s="2"/>
      <c r="TGG40" s="2"/>
      <c r="TGH40" s="2"/>
      <c r="TGI40" s="2"/>
      <c r="TGJ40" s="2"/>
      <c r="TGK40" s="2"/>
      <c r="TGL40" s="2"/>
      <c r="TGM40" s="2"/>
      <c r="TGN40" s="2"/>
      <c r="TGO40" s="2"/>
      <c r="TGP40" s="2"/>
      <c r="TGQ40" s="2"/>
      <c r="TGR40" s="2"/>
      <c r="TGS40" s="2"/>
      <c r="TGT40" s="2"/>
      <c r="TGU40" s="2"/>
      <c r="TGV40" s="2"/>
      <c r="TGW40" s="2"/>
      <c r="TGX40" s="2"/>
      <c r="TGY40" s="2"/>
      <c r="TGZ40" s="2"/>
      <c r="THA40" s="2"/>
      <c r="THB40" s="2"/>
      <c r="THC40" s="2"/>
      <c r="THD40" s="2"/>
      <c r="THE40" s="2"/>
      <c r="THF40" s="2"/>
      <c r="THG40" s="2"/>
      <c r="THH40" s="2"/>
      <c r="THI40" s="2"/>
      <c r="THJ40" s="2"/>
      <c r="THK40" s="2"/>
      <c r="THL40" s="2"/>
      <c r="THM40" s="2"/>
      <c r="THN40" s="2"/>
      <c r="THO40" s="2"/>
      <c r="THP40" s="2"/>
      <c r="THQ40" s="2"/>
      <c r="THR40" s="2"/>
      <c r="THS40" s="2"/>
      <c r="THT40" s="2"/>
      <c r="THU40" s="2"/>
      <c r="THV40" s="2"/>
      <c r="THW40" s="2"/>
      <c r="THX40" s="2"/>
      <c r="THY40" s="2"/>
      <c r="THZ40" s="2"/>
      <c r="TIA40" s="2"/>
      <c r="TIB40" s="2"/>
      <c r="TIC40" s="2"/>
      <c r="TID40" s="2"/>
      <c r="TIE40" s="2"/>
      <c r="TIF40" s="2"/>
      <c r="TIG40" s="2"/>
      <c r="TIH40" s="2"/>
      <c r="TII40" s="2"/>
      <c r="TIJ40" s="2"/>
      <c r="TIK40" s="2"/>
      <c r="TIL40" s="2"/>
      <c r="TIM40" s="2"/>
      <c r="TIN40" s="2"/>
      <c r="TIO40" s="2"/>
      <c r="TIP40" s="2"/>
      <c r="TIQ40" s="2"/>
      <c r="TIR40" s="2"/>
      <c r="TIS40" s="2"/>
      <c r="TIT40" s="2"/>
      <c r="TIU40" s="2"/>
      <c r="TIV40" s="2"/>
      <c r="TIW40" s="2"/>
      <c r="TIX40" s="2"/>
      <c r="TIY40" s="2"/>
      <c r="TIZ40" s="2"/>
      <c r="TJA40" s="2"/>
      <c r="TJB40" s="2"/>
      <c r="TJC40" s="2"/>
      <c r="TJD40" s="2"/>
      <c r="TJE40" s="2"/>
      <c r="TJF40" s="2"/>
      <c r="TJG40" s="2"/>
      <c r="TJH40" s="2"/>
      <c r="TJI40" s="2"/>
      <c r="TJJ40" s="2"/>
      <c r="TJK40" s="2"/>
      <c r="TJL40" s="2"/>
      <c r="TJM40" s="2"/>
      <c r="TJN40" s="2"/>
      <c r="TJO40" s="2"/>
      <c r="TJP40" s="2"/>
      <c r="TJQ40" s="2"/>
      <c r="TJR40" s="2"/>
      <c r="TJS40" s="2"/>
      <c r="TJT40" s="2"/>
      <c r="TJU40" s="2"/>
      <c r="TJV40" s="2"/>
      <c r="TJW40" s="2"/>
      <c r="TJX40" s="2"/>
      <c r="TJY40" s="2"/>
      <c r="TJZ40" s="2"/>
      <c r="TKA40" s="2"/>
      <c r="TKB40" s="2"/>
      <c r="TKC40" s="2"/>
      <c r="TKD40" s="2"/>
      <c r="TKE40" s="2"/>
      <c r="TKF40" s="2"/>
      <c r="TKG40" s="2"/>
      <c r="TKH40" s="2"/>
      <c r="TKI40" s="2"/>
      <c r="TKJ40" s="2"/>
      <c r="TKK40" s="2"/>
      <c r="TKL40" s="2"/>
      <c r="TKM40" s="2"/>
      <c r="TKN40" s="2"/>
      <c r="TKO40" s="2"/>
      <c r="TKP40" s="2"/>
      <c r="TKQ40" s="2"/>
      <c r="TKR40" s="2"/>
      <c r="TKS40" s="2"/>
      <c r="TKT40" s="2"/>
      <c r="TKU40" s="2"/>
      <c r="TKV40" s="2"/>
      <c r="TKW40" s="2"/>
      <c r="TKX40" s="2"/>
      <c r="TKY40" s="2"/>
      <c r="TKZ40" s="2"/>
      <c r="TLA40" s="2"/>
      <c r="TLB40" s="2"/>
      <c r="TLC40" s="2"/>
      <c r="TLD40" s="2"/>
      <c r="TLE40" s="2"/>
      <c r="TLF40" s="2"/>
      <c r="TLG40" s="2"/>
      <c r="TLH40" s="2"/>
      <c r="TLI40" s="2"/>
      <c r="TLJ40" s="2"/>
      <c r="TLK40" s="2"/>
      <c r="TLL40" s="2"/>
      <c r="TLM40" s="2"/>
      <c r="TLN40" s="2"/>
      <c r="TLO40" s="2"/>
      <c r="TLP40" s="2"/>
      <c r="TLQ40" s="2"/>
      <c r="TLR40" s="2"/>
      <c r="TLS40" s="2"/>
      <c r="TLT40" s="2"/>
      <c r="TLU40" s="2"/>
      <c r="TLV40" s="2"/>
      <c r="TLW40" s="2"/>
      <c r="TLX40" s="2"/>
      <c r="TLY40" s="2"/>
      <c r="TLZ40" s="2"/>
      <c r="TMA40" s="2"/>
      <c r="TMB40" s="2"/>
      <c r="TMC40" s="2"/>
      <c r="TMD40" s="2"/>
      <c r="TME40" s="2"/>
      <c r="TMF40" s="2"/>
      <c r="TMG40" s="2"/>
      <c r="TMH40" s="2"/>
      <c r="TMI40" s="2"/>
      <c r="TMJ40" s="2"/>
      <c r="TMK40" s="2"/>
      <c r="TML40" s="2"/>
      <c r="TMM40" s="2"/>
      <c r="TMN40" s="2"/>
      <c r="TMO40" s="2"/>
      <c r="TMP40" s="2"/>
      <c r="TMQ40" s="2"/>
      <c r="TMR40" s="2"/>
      <c r="TMS40" s="2"/>
      <c r="TMT40" s="2"/>
      <c r="TMU40" s="2"/>
      <c r="TMV40" s="2"/>
      <c r="TMW40" s="2"/>
      <c r="TMX40" s="2"/>
      <c r="TMY40" s="2"/>
      <c r="TMZ40" s="2"/>
      <c r="TNA40" s="2"/>
      <c r="TNB40" s="2"/>
      <c r="TNC40" s="2"/>
      <c r="TND40" s="2"/>
      <c r="TNE40" s="2"/>
      <c r="TNF40" s="2"/>
      <c r="TNG40" s="2"/>
      <c r="TNH40" s="2"/>
      <c r="TNI40" s="2"/>
      <c r="TNJ40" s="2"/>
      <c r="TNK40" s="2"/>
      <c r="TNL40" s="2"/>
      <c r="TNM40" s="2"/>
      <c r="TNN40" s="2"/>
      <c r="TNO40" s="2"/>
      <c r="TNP40" s="2"/>
      <c r="TNQ40" s="2"/>
      <c r="TNR40" s="2"/>
      <c r="TNS40" s="2"/>
      <c r="TNT40" s="2"/>
      <c r="TNU40" s="2"/>
      <c r="TNV40" s="2"/>
      <c r="TNW40" s="2"/>
      <c r="TNX40" s="2"/>
      <c r="TNY40" s="2"/>
      <c r="TNZ40" s="2"/>
      <c r="TOA40" s="2"/>
      <c r="TOB40" s="2"/>
      <c r="TOC40" s="2"/>
      <c r="TOD40" s="2"/>
      <c r="TOE40" s="2"/>
      <c r="TOF40" s="2"/>
      <c r="TOG40" s="2"/>
      <c r="TOH40" s="2"/>
      <c r="TOI40" s="2"/>
      <c r="TOJ40" s="2"/>
      <c r="TOK40" s="2"/>
      <c r="TOL40" s="2"/>
      <c r="TOM40" s="2"/>
      <c r="TON40" s="2"/>
      <c r="TOO40" s="2"/>
      <c r="TOP40" s="2"/>
      <c r="TOQ40" s="2"/>
      <c r="TOR40" s="2"/>
      <c r="TOS40" s="2"/>
      <c r="TOT40" s="2"/>
      <c r="TOU40" s="2"/>
      <c r="TOV40" s="2"/>
      <c r="TOW40" s="2"/>
      <c r="TOX40" s="2"/>
      <c r="TOY40" s="2"/>
      <c r="TOZ40" s="2"/>
      <c r="TPA40" s="2"/>
      <c r="TPB40" s="2"/>
      <c r="TPC40" s="2"/>
      <c r="TPD40" s="2"/>
      <c r="TPE40" s="2"/>
      <c r="TPF40" s="2"/>
      <c r="TPG40" s="2"/>
      <c r="TPH40" s="2"/>
      <c r="TPI40" s="2"/>
      <c r="TPJ40" s="2"/>
      <c r="TPK40" s="2"/>
      <c r="TPL40" s="2"/>
      <c r="TPM40" s="2"/>
      <c r="TPN40" s="2"/>
      <c r="TPO40" s="2"/>
      <c r="TPP40" s="2"/>
      <c r="TPQ40" s="2"/>
      <c r="TPR40" s="2"/>
      <c r="TPS40" s="2"/>
      <c r="TPT40" s="2"/>
      <c r="TPU40" s="2"/>
      <c r="TPV40" s="2"/>
      <c r="TPW40" s="2"/>
      <c r="TPX40" s="2"/>
      <c r="TPY40" s="2"/>
      <c r="TPZ40" s="2"/>
      <c r="TQA40" s="2"/>
      <c r="TQB40" s="2"/>
      <c r="TQC40" s="2"/>
      <c r="TQD40" s="2"/>
      <c r="TQE40" s="2"/>
      <c r="TQF40" s="2"/>
      <c r="TQG40" s="2"/>
      <c r="TQH40" s="2"/>
      <c r="TQI40" s="2"/>
      <c r="TQJ40" s="2"/>
      <c r="TQK40" s="2"/>
      <c r="TQL40" s="2"/>
      <c r="TQM40" s="2"/>
      <c r="TQN40" s="2"/>
      <c r="TQO40" s="2"/>
      <c r="TQP40" s="2"/>
      <c r="TQQ40" s="2"/>
      <c r="TQR40" s="2"/>
      <c r="TQS40" s="2"/>
      <c r="TQT40" s="2"/>
      <c r="TQU40" s="2"/>
      <c r="TQV40" s="2"/>
      <c r="TQW40" s="2"/>
      <c r="TQX40" s="2"/>
      <c r="TQY40" s="2"/>
      <c r="TQZ40" s="2"/>
      <c r="TRA40" s="2"/>
      <c r="TRB40" s="2"/>
      <c r="TRC40" s="2"/>
      <c r="TRD40" s="2"/>
      <c r="TRE40" s="2"/>
      <c r="TRF40" s="2"/>
      <c r="TRG40" s="2"/>
      <c r="TRH40" s="2"/>
      <c r="TRI40" s="2"/>
      <c r="TRJ40" s="2"/>
      <c r="TRK40" s="2"/>
      <c r="TRL40" s="2"/>
      <c r="TRM40" s="2"/>
      <c r="TRN40" s="2"/>
      <c r="TRO40" s="2"/>
      <c r="TRP40" s="2"/>
      <c r="TRQ40" s="2"/>
      <c r="TRR40" s="2"/>
      <c r="TRS40" s="2"/>
      <c r="TRT40" s="2"/>
      <c r="TRU40" s="2"/>
      <c r="TRV40" s="2"/>
      <c r="TRW40" s="2"/>
      <c r="TRX40" s="2"/>
      <c r="TRY40" s="2"/>
      <c r="TRZ40" s="2"/>
      <c r="TSA40" s="2"/>
      <c r="TSB40" s="2"/>
      <c r="TSC40" s="2"/>
      <c r="TSD40" s="2"/>
      <c r="TSE40" s="2"/>
      <c r="TSF40" s="2"/>
      <c r="TSG40" s="2"/>
      <c r="TSH40" s="2"/>
      <c r="TSI40" s="2"/>
      <c r="TSJ40" s="2"/>
      <c r="TSK40" s="2"/>
      <c r="TSL40" s="2"/>
      <c r="TSM40" s="2"/>
      <c r="TSN40" s="2"/>
      <c r="TSO40" s="2"/>
      <c r="TSP40" s="2"/>
      <c r="TSQ40" s="2"/>
      <c r="TSR40" s="2"/>
      <c r="TSS40" s="2"/>
      <c r="TST40" s="2"/>
      <c r="TSU40" s="2"/>
      <c r="TSV40" s="2"/>
      <c r="TSW40" s="2"/>
      <c r="TSX40" s="2"/>
      <c r="TSY40" s="2"/>
      <c r="TSZ40" s="2"/>
      <c r="TTA40" s="2"/>
      <c r="TTB40" s="2"/>
      <c r="TTC40" s="2"/>
      <c r="TTD40" s="2"/>
      <c r="TTE40" s="2"/>
      <c r="TTF40" s="2"/>
      <c r="TTG40" s="2"/>
      <c r="TTH40" s="2"/>
      <c r="TTI40" s="2"/>
      <c r="TTJ40" s="2"/>
      <c r="TTK40" s="2"/>
      <c r="TTL40" s="2"/>
      <c r="TTM40" s="2"/>
      <c r="TTN40" s="2"/>
      <c r="TTO40" s="2"/>
      <c r="TTP40" s="2"/>
      <c r="TTQ40" s="2"/>
      <c r="TTR40" s="2"/>
      <c r="TTS40" s="2"/>
      <c r="TTT40" s="2"/>
      <c r="TTU40" s="2"/>
      <c r="TTV40" s="2"/>
      <c r="TTW40" s="2"/>
      <c r="TTX40" s="2"/>
      <c r="TTY40" s="2"/>
      <c r="TTZ40" s="2"/>
      <c r="TUA40" s="2"/>
      <c r="TUB40" s="2"/>
      <c r="TUC40" s="2"/>
      <c r="TUD40" s="2"/>
      <c r="TUE40" s="2"/>
      <c r="TUF40" s="2"/>
      <c r="TUG40" s="2"/>
      <c r="TUH40" s="2"/>
      <c r="TUI40" s="2"/>
      <c r="TUJ40" s="2"/>
      <c r="TUK40" s="2"/>
      <c r="TUL40" s="2"/>
      <c r="TUM40" s="2"/>
      <c r="TUN40" s="2"/>
      <c r="TUO40" s="2"/>
      <c r="TUP40" s="2"/>
      <c r="TUQ40" s="2"/>
      <c r="TUR40" s="2"/>
      <c r="TUS40" s="2"/>
      <c r="TUT40" s="2"/>
      <c r="TUU40" s="2"/>
      <c r="TUV40" s="2"/>
      <c r="TUW40" s="2"/>
      <c r="TUX40" s="2"/>
      <c r="TUY40" s="2"/>
      <c r="TUZ40" s="2"/>
      <c r="TVA40" s="2"/>
      <c r="TVB40" s="2"/>
      <c r="TVC40" s="2"/>
      <c r="TVD40" s="2"/>
      <c r="TVE40" s="2"/>
      <c r="TVF40" s="2"/>
      <c r="TVG40" s="2"/>
      <c r="TVH40" s="2"/>
      <c r="TVI40" s="2"/>
      <c r="TVJ40" s="2"/>
      <c r="TVK40" s="2"/>
      <c r="TVL40" s="2"/>
      <c r="TVM40" s="2"/>
      <c r="TVN40" s="2"/>
      <c r="TVO40" s="2"/>
      <c r="TVP40" s="2"/>
      <c r="TVQ40" s="2"/>
      <c r="TVR40" s="2"/>
      <c r="TVS40" s="2"/>
      <c r="TVT40" s="2"/>
      <c r="TVU40" s="2"/>
      <c r="TVV40" s="2"/>
      <c r="TVW40" s="2"/>
      <c r="TVX40" s="2"/>
      <c r="TVY40" s="2"/>
      <c r="TVZ40" s="2"/>
      <c r="TWA40" s="2"/>
      <c r="TWB40" s="2"/>
      <c r="TWC40" s="2"/>
      <c r="TWD40" s="2"/>
      <c r="TWE40" s="2"/>
      <c r="TWF40" s="2"/>
      <c r="TWG40" s="2"/>
      <c r="TWH40" s="2"/>
      <c r="TWI40" s="2"/>
      <c r="TWJ40" s="2"/>
      <c r="TWK40" s="2"/>
      <c r="TWL40" s="2"/>
      <c r="TWM40" s="2"/>
      <c r="TWN40" s="2"/>
      <c r="TWO40" s="2"/>
      <c r="TWP40" s="2"/>
      <c r="TWQ40" s="2"/>
      <c r="TWR40" s="2"/>
      <c r="TWS40" s="2"/>
      <c r="TWT40" s="2"/>
      <c r="TWU40" s="2"/>
      <c r="TWV40" s="2"/>
      <c r="TWW40" s="2"/>
      <c r="TWX40" s="2"/>
      <c r="TWY40" s="2"/>
      <c r="TWZ40" s="2"/>
      <c r="TXA40" s="2"/>
      <c r="TXB40" s="2"/>
      <c r="TXC40" s="2"/>
      <c r="TXD40" s="2"/>
      <c r="TXE40" s="2"/>
      <c r="TXF40" s="2"/>
      <c r="TXG40" s="2"/>
      <c r="TXH40" s="2"/>
      <c r="TXI40" s="2"/>
      <c r="TXJ40" s="2"/>
      <c r="TXK40" s="2"/>
      <c r="TXL40" s="2"/>
      <c r="TXM40" s="2"/>
      <c r="TXN40" s="2"/>
      <c r="TXO40" s="2"/>
      <c r="TXP40" s="2"/>
      <c r="TXQ40" s="2"/>
      <c r="TXR40" s="2"/>
      <c r="TXS40" s="2"/>
      <c r="TXT40" s="2"/>
      <c r="TXU40" s="2"/>
      <c r="TXV40" s="2"/>
      <c r="TXW40" s="2"/>
      <c r="TXX40" s="2"/>
      <c r="TXY40" s="2"/>
      <c r="TXZ40" s="2"/>
      <c r="TYA40" s="2"/>
      <c r="TYB40" s="2"/>
      <c r="TYC40" s="2"/>
      <c r="TYD40" s="2"/>
      <c r="TYE40" s="2"/>
      <c r="TYF40" s="2"/>
      <c r="TYG40" s="2"/>
      <c r="TYH40" s="2"/>
      <c r="TYI40" s="2"/>
      <c r="TYJ40" s="2"/>
      <c r="TYK40" s="2"/>
      <c r="TYL40" s="2"/>
      <c r="TYM40" s="2"/>
      <c r="TYN40" s="2"/>
      <c r="TYO40" s="2"/>
      <c r="TYP40" s="2"/>
      <c r="TYQ40" s="2"/>
      <c r="TYR40" s="2"/>
      <c r="TYS40" s="2"/>
      <c r="TYT40" s="2"/>
      <c r="TYU40" s="2"/>
      <c r="TYV40" s="2"/>
      <c r="TYW40" s="2"/>
      <c r="TYX40" s="2"/>
      <c r="TYY40" s="2"/>
      <c r="TYZ40" s="2"/>
      <c r="TZA40" s="2"/>
      <c r="TZB40" s="2"/>
      <c r="TZC40" s="2"/>
      <c r="TZD40" s="2"/>
      <c r="TZE40" s="2"/>
      <c r="TZF40" s="2"/>
      <c r="TZG40" s="2"/>
      <c r="TZH40" s="2"/>
      <c r="TZI40" s="2"/>
      <c r="TZJ40" s="2"/>
      <c r="TZK40" s="2"/>
      <c r="TZL40" s="2"/>
      <c r="TZM40" s="2"/>
      <c r="TZN40" s="2"/>
      <c r="TZO40" s="2"/>
      <c r="TZP40" s="2"/>
      <c r="TZQ40" s="2"/>
      <c r="TZR40" s="2"/>
      <c r="TZS40" s="2"/>
      <c r="TZT40" s="2"/>
      <c r="TZU40" s="2"/>
      <c r="TZV40" s="2"/>
      <c r="TZW40" s="2"/>
      <c r="TZX40" s="2"/>
      <c r="TZY40" s="2"/>
      <c r="TZZ40" s="2"/>
      <c r="UAA40" s="2"/>
      <c r="UAB40" s="2"/>
      <c r="UAC40" s="2"/>
      <c r="UAD40" s="2"/>
      <c r="UAE40" s="2"/>
      <c r="UAF40" s="2"/>
      <c r="UAG40" s="2"/>
      <c r="UAH40" s="2"/>
      <c r="UAI40" s="2"/>
      <c r="UAJ40" s="2"/>
      <c r="UAK40" s="2"/>
      <c r="UAL40" s="2"/>
      <c r="UAM40" s="2"/>
      <c r="UAN40" s="2"/>
      <c r="UAO40" s="2"/>
      <c r="UAP40" s="2"/>
      <c r="UAQ40" s="2"/>
      <c r="UAR40" s="2"/>
      <c r="UAS40" s="2"/>
      <c r="UAT40" s="2"/>
      <c r="UAU40" s="2"/>
      <c r="UAV40" s="2"/>
      <c r="UAW40" s="2"/>
      <c r="UAX40" s="2"/>
      <c r="UAY40" s="2"/>
      <c r="UAZ40" s="2"/>
      <c r="UBA40" s="2"/>
      <c r="UBB40" s="2"/>
      <c r="UBC40" s="2"/>
      <c r="UBD40" s="2"/>
      <c r="UBE40" s="2"/>
      <c r="UBF40" s="2"/>
      <c r="UBG40" s="2"/>
      <c r="UBH40" s="2"/>
      <c r="UBI40" s="2"/>
      <c r="UBJ40" s="2"/>
      <c r="UBK40" s="2"/>
      <c r="UBL40" s="2"/>
      <c r="UBM40" s="2"/>
      <c r="UBN40" s="2"/>
      <c r="UBO40" s="2"/>
      <c r="UBP40" s="2"/>
      <c r="UBQ40" s="2"/>
      <c r="UBR40" s="2"/>
      <c r="UBS40" s="2"/>
      <c r="UBT40" s="2"/>
      <c r="UBU40" s="2"/>
      <c r="UBV40" s="2"/>
      <c r="UBW40" s="2"/>
      <c r="UBX40" s="2"/>
      <c r="UBY40" s="2"/>
      <c r="UBZ40" s="2"/>
      <c r="UCA40" s="2"/>
      <c r="UCB40" s="2"/>
      <c r="UCC40" s="2"/>
      <c r="UCD40" s="2"/>
      <c r="UCE40" s="2"/>
      <c r="UCF40" s="2"/>
      <c r="UCG40" s="2"/>
      <c r="UCH40" s="2"/>
      <c r="UCI40" s="2"/>
      <c r="UCJ40" s="2"/>
      <c r="UCK40" s="2"/>
      <c r="UCL40" s="2"/>
      <c r="UCM40" s="2"/>
      <c r="UCN40" s="2"/>
      <c r="UCO40" s="2"/>
      <c r="UCP40" s="2"/>
      <c r="UCQ40" s="2"/>
      <c r="UCR40" s="2"/>
      <c r="UCS40" s="2"/>
      <c r="UCT40" s="2"/>
      <c r="UCU40" s="2"/>
      <c r="UCV40" s="2"/>
      <c r="UCW40" s="2"/>
      <c r="UCX40" s="2"/>
      <c r="UCY40" s="2"/>
      <c r="UCZ40" s="2"/>
      <c r="UDA40" s="2"/>
      <c r="UDB40" s="2"/>
      <c r="UDC40" s="2"/>
      <c r="UDD40" s="2"/>
      <c r="UDE40" s="2"/>
      <c r="UDF40" s="2"/>
      <c r="UDG40" s="2"/>
      <c r="UDH40" s="2"/>
      <c r="UDI40" s="2"/>
      <c r="UDJ40" s="2"/>
      <c r="UDK40" s="2"/>
      <c r="UDL40" s="2"/>
      <c r="UDM40" s="2"/>
      <c r="UDN40" s="2"/>
      <c r="UDO40" s="2"/>
      <c r="UDP40" s="2"/>
      <c r="UDQ40" s="2"/>
      <c r="UDR40" s="2"/>
      <c r="UDS40" s="2"/>
      <c r="UDT40" s="2"/>
      <c r="UDU40" s="2"/>
      <c r="UDV40" s="2"/>
      <c r="UDW40" s="2"/>
      <c r="UDX40" s="2"/>
      <c r="UDY40" s="2"/>
      <c r="UDZ40" s="2"/>
      <c r="UEA40" s="2"/>
      <c r="UEB40" s="2"/>
      <c r="UEC40" s="2"/>
      <c r="UED40" s="2"/>
      <c r="UEE40" s="2"/>
      <c r="UEF40" s="2"/>
      <c r="UEG40" s="2"/>
      <c r="UEH40" s="2"/>
      <c r="UEI40" s="2"/>
      <c r="UEJ40" s="2"/>
      <c r="UEK40" s="2"/>
      <c r="UEL40" s="2"/>
      <c r="UEM40" s="2"/>
      <c r="UEN40" s="2"/>
      <c r="UEO40" s="2"/>
      <c r="UEP40" s="2"/>
      <c r="UEQ40" s="2"/>
      <c r="UER40" s="2"/>
      <c r="UES40" s="2"/>
      <c r="UET40" s="2"/>
      <c r="UEU40" s="2"/>
      <c r="UEV40" s="2"/>
      <c r="UEW40" s="2"/>
      <c r="UEX40" s="2"/>
      <c r="UEY40" s="2"/>
      <c r="UEZ40" s="2"/>
      <c r="UFA40" s="2"/>
      <c r="UFB40" s="2"/>
      <c r="UFC40" s="2"/>
      <c r="UFD40" s="2"/>
      <c r="UFE40" s="2"/>
      <c r="UFF40" s="2"/>
      <c r="UFG40" s="2"/>
      <c r="UFH40" s="2"/>
      <c r="UFI40" s="2"/>
      <c r="UFJ40" s="2"/>
      <c r="UFK40" s="2"/>
      <c r="UFL40" s="2"/>
      <c r="UFM40" s="2"/>
      <c r="UFN40" s="2"/>
      <c r="UFO40" s="2"/>
      <c r="UFP40" s="2"/>
      <c r="UFQ40" s="2"/>
      <c r="UFR40" s="2"/>
      <c r="UFS40" s="2"/>
      <c r="UFT40" s="2"/>
      <c r="UFU40" s="2"/>
      <c r="UFV40" s="2"/>
      <c r="UFW40" s="2"/>
      <c r="UFX40" s="2"/>
      <c r="UFY40" s="2"/>
      <c r="UFZ40" s="2"/>
      <c r="UGA40" s="2"/>
      <c r="UGB40" s="2"/>
      <c r="UGC40" s="2"/>
      <c r="UGD40" s="2"/>
      <c r="UGE40" s="2"/>
      <c r="UGF40" s="2"/>
      <c r="UGG40" s="2"/>
      <c r="UGH40" s="2"/>
      <c r="UGI40" s="2"/>
      <c r="UGJ40" s="2"/>
      <c r="UGK40" s="2"/>
      <c r="UGL40" s="2"/>
      <c r="UGM40" s="2"/>
      <c r="UGN40" s="2"/>
      <c r="UGO40" s="2"/>
      <c r="UGP40" s="2"/>
      <c r="UGQ40" s="2"/>
      <c r="UGR40" s="2"/>
      <c r="UGS40" s="2"/>
      <c r="UGT40" s="2"/>
      <c r="UGU40" s="2"/>
      <c r="UGV40" s="2"/>
      <c r="UGW40" s="2"/>
      <c r="UGX40" s="2"/>
      <c r="UGY40" s="2"/>
      <c r="UGZ40" s="2"/>
      <c r="UHA40" s="2"/>
      <c r="UHB40" s="2"/>
      <c r="UHC40" s="2"/>
      <c r="UHD40" s="2"/>
      <c r="UHE40" s="2"/>
      <c r="UHF40" s="2"/>
      <c r="UHG40" s="2"/>
      <c r="UHH40" s="2"/>
      <c r="UHI40" s="2"/>
      <c r="UHJ40" s="2"/>
      <c r="UHK40" s="2"/>
      <c r="UHL40" s="2"/>
      <c r="UHM40" s="2"/>
      <c r="UHN40" s="2"/>
      <c r="UHO40" s="2"/>
      <c r="UHP40" s="2"/>
      <c r="UHQ40" s="2"/>
      <c r="UHR40" s="2"/>
      <c r="UHS40" s="2"/>
      <c r="UHT40" s="2"/>
      <c r="UHU40" s="2"/>
      <c r="UHV40" s="2"/>
      <c r="UHW40" s="2"/>
      <c r="UHX40" s="2"/>
      <c r="UHY40" s="2"/>
      <c r="UHZ40" s="2"/>
      <c r="UIA40" s="2"/>
      <c r="UIB40" s="2"/>
      <c r="UIC40" s="2"/>
      <c r="UID40" s="2"/>
      <c r="UIE40" s="2"/>
      <c r="UIF40" s="2"/>
      <c r="UIG40" s="2"/>
      <c r="UIH40" s="2"/>
      <c r="UII40" s="2"/>
      <c r="UIJ40" s="2"/>
      <c r="UIK40" s="2"/>
      <c r="UIL40" s="2"/>
      <c r="UIM40" s="2"/>
      <c r="UIN40" s="2"/>
      <c r="UIO40" s="2"/>
      <c r="UIP40" s="2"/>
      <c r="UIQ40" s="2"/>
      <c r="UIR40" s="2"/>
      <c r="UIS40" s="2"/>
      <c r="UIT40" s="2"/>
      <c r="UIU40" s="2"/>
      <c r="UIV40" s="2"/>
      <c r="UIW40" s="2"/>
      <c r="UIX40" s="2"/>
      <c r="UIY40" s="2"/>
      <c r="UIZ40" s="2"/>
      <c r="UJA40" s="2"/>
      <c r="UJB40" s="2"/>
      <c r="UJC40" s="2"/>
      <c r="UJD40" s="2"/>
      <c r="UJE40" s="2"/>
      <c r="UJF40" s="2"/>
      <c r="UJG40" s="2"/>
      <c r="UJH40" s="2"/>
      <c r="UJI40" s="2"/>
      <c r="UJJ40" s="2"/>
      <c r="UJK40" s="2"/>
      <c r="UJL40" s="2"/>
      <c r="UJM40" s="2"/>
      <c r="UJN40" s="2"/>
      <c r="UJO40" s="2"/>
      <c r="UJP40" s="2"/>
      <c r="UJQ40" s="2"/>
      <c r="UJR40" s="2"/>
      <c r="UJS40" s="2"/>
      <c r="UJT40" s="2"/>
      <c r="UJU40" s="2"/>
      <c r="UJV40" s="2"/>
      <c r="UJW40" s="2"/>
      <c r="UJX40" s="2"/>
      <c r="UJY40" s="2"/>
      <c r="UJZ40" s="2"/>
      <c r="UKA40" s="2"/>
      <c r="UKB40" s="2"/>
      <c r="UKC40" s="2"/>
      <c r="UKD40" s="2"/>
      <c r="UKE40" s="2"/>
      <c r="UKF40" s="2"/>
      <c r="UKG40" s="2"/>
      <c r="UKH40" s="2"/>
      <c r="UKI40" s="2"/>
      <c r="UKJ40" s="2"/>
      <c r="UKK40" s="2"/>
      <c r="UKL40" s="2"/>
      <c r="UKM40" s="2"/>
      <c r="UKN40" s="2"/>
      <c r="UKO40" s="2"/>
      <c r="UKP40" s="2"/>
      <c r="UKQ40" s="2"/>
      <c r="UKR40" s="2"/>
      <c r="UKS40" s="2"/>
      <c r="UKT40" s="2"/>
      <c r="UKU40" s="2"/>
      <c r="UKV40" s="2"/>
      <c r="UKW40" s="2"/>
      <c r="UKX40" s="2"/>
      <c r="UKY40" s="2"/>
      <c r="UKZ40" s="2"/>
      <c r="ULA40" s="2"/>
      <c r="ULB40" s="2"/>
      <c r="ULC40" s="2"/>
      <c r="ULD40" s="2"/>
      <c r="ULE40" s="2"/>
      <c r="ULF40" s="2"/>
      <c r="ULG40" s="2"/>
      <c r="ULH40" s="2"/>
      <c r="ULI40" s="2"/>
      <c r="ULJ40" s="2"/>
      <c r="ULK40" s="2"/>
      <c r="ULL40" s="2"/>
      <c r="ULM40" s="2"/>
      <c r="ULN40" s="2"/>
      <c r="ULO40" s="2"/>
      <c r="ULP40" s="2"/>
      <c r="ULQ40" s="2"/>
      <c r="ULR40" s="2"/>
      <c r="ULS40" s="2"/>
      <c r="ULT40" s="2"/>
      <c r="ULU40" s="2"/>
      <c r="ULV40" s="2"/>
      <c r="ULW40" s="2"/>
      <c r="ULX40" s="2"/>
      <c r="ULY40" s="2"/>
      <c r="ULZ40" s="2"/>
      <c r="UMA40" s="2"/>
      <c r="UMB40" s="2"/>
      <c r="UMC40" s="2"/>
      <c r="UMD40" s="2"/>
      <c r="UME40" s="2"/>
      <c r="UMF40" s="2"/>
      <c r="UMG40" s="2"/>
      <c r="UMH40" s="2"/>
      <c r="UMI40" s="2"/>
      <c r="UMJ40" s="2"/>
      <c r="UMK40" s="2"/>
      <c r="UML40" s="2"/>
      <c r="UMM40" s="2"/>
      <c r="UMN40" s="2"/>
      <c r="UMO40" s="2"/>
      <c r="UMP40" s="2"/>
      <c r="UMQ40" s="2"/>
      <c r="UMR40" s="2"/>
      <c r="UMS40" s="2"/>
      <c r="UMT40" s="2"/>
      <c r="UMU40" s="2"/>
      <c r="UMV40" s="2"/>
      <c r="UMW40" s="2"/>
      <c r="UMX40" s="2"/>
      <c r="UMY40" s="2"/>
      <c r="UMZ40" s="2"/>
      <c r="UNA40" s="2"/>
      <c r="UNB40" s="2"/>
      <c r="UNC40" s="2"/>
      <c r="UND40" s="2"/>
      <c r="UNE40" s="2"/>
      <c r="UNF40" s="2"/>
      <c r="UNG40" s="2"/>
      <c r="UNH40" s="2"/>
      <c r="UNI40" s="2"/>
      <c r="UNJ40" s="2"/>
      <c r="UNK40" s="2"/>
      <c r="UNL40" s="2"/>
      <c r="UNM40" s="2"/>
      <c r="UNN40" s="2"/>
      <c r="UNO40" s="2"/>
      <c r="UNP40" s="2"/>
      <c r="UNQ40" s="2"/>
      <c r="UNR40" s="2"/>
      <c r="UNS40" s="2"/>
      <c r="UNT40" s="2"/>
      <c r="UNU40" s="2"/>
      <c r="UNV40" s="2"/>
      <c r="UNW40" s="2"/>
      <c r="UNX40" s="2"/>
      <c r="UNY40" s="2"/>
      <c r="UNZ40" s="2"/>
      <c r="UOA40" s="2"/>
      <c r="UOB40" s="2"/>
      <c r="UOC40" s="2"/>
      <c r="UOD40" s="2"/>
      <c r="UOE40" s="2"/>
      <c r="UOF40" s="2"/>
      <c r="UOG40" s="2"/>
      <c r="UOH40" s="2"/>
      <c r="UOI40" s="2"/>
      <c r="UOJ40" s="2"/>
      <c r="UOK40" s="2"/>
      <c r="UOL40" s="2"/>
      <c r="UOM40" s="2"/>
      <c r="UON40" s="2"/>
      <c r="UOO40" s="2"/>
      <c r="UOP40" s="2"/>
      <c r="UOQ40" s="2"/>
      <c r="UOR40" s="2"/>
      <c r="UOS40" s="2"/>
      <c r="UOT40" s="2"/>
      <c r="UOU40" s="2"/>
      <c r="UOV40" s="2"/>
      <c r="UOW40" s="2"/>
      <c r="UOX40" s="2"/>
      <c r="UOY40" s="2"/>
      <c r="UOZ40" s="2"/>
      <c r="UPA40" s="2"/>
      <c r="UPB40" s="2"/>
      <c r="UPC40" s="2"/>
      <c r="UPD40" s="2"/>
      <c r="UPE40" s="2"/>
      <c r="UPF40" s="2"/>
      <c r="UPG40" s="2"/>
      <c r="UPH40" s="2"/>
      <c r="UPI40" s="2"/>
      <c r="UPJ40" s="2"/>
      <c r="UPK40" s="2"/>
      <c r="UPL40" s="2"/>
      <c r="UPM40" s="2"/>
      <c r="UPN40" s="2"/>
      <c r="UPO40" s="2"/>
      <c r="UPP40" s="2"/>
      <c r="UPQ40" s="2"/>
      <c r="UPR40" s="2"/>
      <c r="UPS40" s="2"/>
      <c r="UPT40" s="2"/>
      <c r="UPU40" s="2"/>
      <c r="UPV40" s="2"/>
      <c r="UPW40" s="2"/>
      <c r="UPX40" s="2"/>
      <c r="UPY40" s="2"/>
      <c r="UPZ40" s="2"/>
      <c r="UQA40" s="2"/>
      <c r="UQB40" s="2"/>
      <c r="UQC40" s="2"/>
      <c r="UQD40" s="2"/>
      <c r="UQE40" s="2"/>
      <c r="UQF40" s="2"/>
      <c r="UQG40" s="2"/>
      <c r="UQH40" s="2"/>
      <c r="UQI40" s="2"/>
      <c r="UQJ40" s="2"/>
      <c r="UQK40" s="2"/>
      <c r="UQL40" s="2"/>
      <c r="UQM40" s="2"/>
      <c r="UQN40" s="2"/>
      <c r="UQO40" s="2"/>
      <c r="UQP40" s="2"/>
      <c r="UQQ40" s="2"/>
      <c r="UQR40" s="2"/>
      <c r="UQS40" s="2"/>
      <c r="UQT40" s="2"/>
      <c r="UQU40" s="2"/>
      <c r="UQV40" s="2"/>
      <c r="UQW40" s="2"/>
      <c r="UQX40" s="2"/>
      <c r="UQY40" s="2"/>
      <c r="UQZ40" s="2"/>
      <c r="URA40" s="2"/>
      <c r="URB40" s="2"/>
      <c r="URC40" s="2"/>
      <c r="URD40" s="2"/>
      <c r="URE40" s="2"/>
      <c r="URF40" s="2"/>
      <c r="URG40" s="2"/>
      <c r="URH40" s="2"/>
      <c r="URI40" s="2"/>
      <c r="URJ40" s="2"/>
      <c r="URK40" s="2"/>
      <c r="URL40" s="2"/>
      <c r="URM40" s="2"/>
      <c r="URN40" s="2"/>
      <c r="URO40" s="2"/>
      <c r="URP40" s="2"/>
      <c r="URQ40" s="2"/>
      <c r="URR40" s="2"/>
      <c r="URS40" s="2"/>
      <c r="URT40" s="2"/>
      <c r="URU40" s="2"/>
      <c r="URV40" s="2"/>
      <c r="URW40" s="2"/>
      <c r="URX40" s="2"/>
      <c r="URY40" s="2"/>
      <c r="URZ40" s="2"/>
      <c r="USA40" s="2"/>
      <c r="USB40" s="2"/>
      <c r="USC40" s="2"/>
      <c r="USD40" s="2"/>
      <c r="USE40" s="2"/>
      <c r="USF40" s="2"/>
      <c r="USG40" s="2"/>
      <c r="USH40" s="2"/>
      <c r="USI40" s="2"/>
      <c r="USJ40" s="2"/>
      <c r="USK40" s="2"/>
      <c r="USL40" s="2"/>
      <c r="USM40" s="2"/>
      <c r="USN40" s="2"/>
      <c r="USO40" s="2"/>
      <c r="USP40" s="2"/>
      <c r="USQ40" s="2"/>
      <c r="USR40" s="2"/>
      <c r="USS40" s="2"/>
      <c r="UST40" s="2"/>
      <c r="USU40" s="2"/>
      <c r="USV40" s="2"/>
      <c r="USW40" s="2"/>
      <c r="USX40" s="2"/>
      <c r="USY40" s="2"/>
      <c r="USZ40" s="2"/>
      <c r="UTA40" s="2"/>
      <c r="UTB40" s="2"/>
      <c r="UTC40" s="2"/>
      <c r="UTD40" s="2"/>
      <c r="UTE40" s="2"/>
      <c r="UTF40" s="2"/>
      <c r="UTG40" s="2"/>
      <c r="UTH40" s="2"/>
      <c r="UTI40" s="2"/>
      <c r="UTJ40" s="2"/>
      <c r="UTK40" s="2"/>
      <c r="UTL40" s="2"/>
      <c r="UTM40" s="2"/>
      <c r="UTN40" s="2"/>
      <c r="UTO40" s="2"/>
      <c r="UTP40" s="2"/>
      <c r="UTQ40" s="2"/>
      <c r="UTR40" s="2"/>
      <c r="UTS40" s="2"/>
      <c r="UTT40" s="2"/>
      <c r="UTU40" s="2"/>
      <c r="UTV40" s="2"/>
      <c r="UTW40" s="2"/>
      <c r="UTX40" s="2"/>
      <c r="UTY40" s="2"/>
      <c r="UTZ40" s="2"/>
      <c r="UUA40" s="2"/>
      <c r="UUB40" s="2"/>
      <c r="UUC40" s="2"/>
      <c r="UUD40" s="2"/>
      <c r="UUE40" s="2"/>
      <c r="UUF40" s="2"/>
      <c r="UUG40" s="2"/>
      <c r="UUH40" s="2"/>
      <c r="UUI40" s="2"/>
      <c r="UUJ40" s="2"/>
      <c r="UUK40" s="2"/>
      <c r="UUL40" s="2"/>
      <c r="UUM40" s="2"/>
      <c r="UUN40" s="2"/>
      <c r="UUO40" s="2"/>
      <c r="UUP40" s="2"/>
      <c r="UUQ40" s="2"/>
      <c r="UUR40" s="2"/>
      <c r="UUS40" s="2"/>
      <c r="UUT40" s="2"/>
      <c r="UUU40" s="2"/>
      <c r="UUV40" s="2"/>
      <c r="UUW40" s="2"/>
      <c r="UUX40" s="2"/>
      <c r="UUY40" s="2"/>
      <c r="UUZ40" s="2"/>
      <c r="UVA40" s="2"/>
      <c r="UVB40" s="2"/>
      <c r="UVC40" s="2"/>
      <c r="UVD40" s="2"/>
      <c r="UVE40" s="2"/>
      <c r="UVF40" s="2"/>
      <c r="UVG40" s="2"/>
      <c r="UVH40" s="2"/>
      <c r="UVI40" s="2"/>
      <c r="UVJ40" s="2"/>
      <c r="UVK40" s="2"/>
      <c r="UVL40" s="2"/>
      <c r="UVM40" s="2"/>
      <c r="UVN40" s="2"/>
      <c r="UVO40" s="2"/>
      <c r="UVP40" s="2"/>
      <c r="UVQ40" s="2"/>
      <c r="UVR40" s="2"/>
      <c r="UVS40" s="2"/>
      <c r="UVT40" s="2"/>
      <c r="UVU40" s="2"/>
      <c r="UVV40" s="2"/>
      <c r="UVW40" s="2"/>
      <c r="UVX40" s="2"/>
      <c r="UVY40" s="2"/>
      <c r="UVZ40" s="2"/>
      <c r="UWA40" s="2"/>
      <c r="UWB40" s="2"/>
      <c r="UWC40" s="2"/>
      <c r="UWD40" s="2"/>
      <c r="UWE40" s="2"/>
      <c r="UWF40" s="2"/>
      <c r="UWG40" s="2"/>
      <c r="UWH40" s="2"/>
      <c r="UWI40" s="2"/>
      <c r="UWJ40" s="2"/>
      <c r="UWK40" s="2"/>
      <c r="UWL40" s="2"/>
      <c r="UWM40" s="2"/>
      <c r="UWN40" s="2"/>
      <c r="UWO40" s="2"/>
      <c r="UWP40" s="2"/>
      <c r="UWQ40" s="2"/>
      <c r="UWR40" s="2"/>
      <c r="UWS40" s="2"/>
      <c r="UWT40" s="2"/>
      <c r="UWU40" s="2"/>
      <c r="UWV40" s="2"/>
      <c r="UWW40" s="2"/>
      <c r="UWX40" s="2"/>
      <c r="UWY40" s="2"/>
      <c r="UWZ40" s="2"/>
      <c r="UXA40" s="2"/>
      <c r="UXB40" s="2"/>
      <c r="UXC40" s="2"/>
      <c r="UXD40" s="2"/>
      <c r="UXE40" s="2"/>
      <c r="UXF40" s="2"/>
      <c r="UXG40" s="2"/>
      <c r="UXH40" s="2"/>
      <c r="UXI40" s="2"/>
      <c r="UXJ40" s="2"/>
      <c r="UXK40" s="2"/>
      <c r="UXL40" s="2"/>
      <c r="UXM40" s="2"/>
      <c r="UXN40" s="2"/>
      <c r="UXO40" s="2"/>
      <c r="UXP40" s="2"/>
      <c r="UXQ40" s="2"/>
      <c r="UXR40" s="2"/>
      <c r="UXS40" s="2"/>
      <c r="UXT40" s="2"/>
      <c r="UXU40" s="2"/>
      <c r="UXV40" s="2"/>
      <c r="UXW40" s="2"/>
      <c r="UXX40" s="2"/>
      <c r="UXY40" s="2"/>
      <c r="UXZ40" s="2"/>
      <c r="UYA40" s="2"/>
      <c r="UYB40" s="2"/>
      <c r="UYC40" s="2"/>
      <c r="UYD40" s="2"/>
      <c r="UYE40" s="2"/>
      <c r="UYF40" s="2"/>
      <c r="UYG40" s="2"/>
      <c r="UYH40" s="2"/>
      <c r="UYI40" s="2"/>
      <c r="UYJ40" s="2"/>
      <c r="UYK40" s="2"/>
      <c r="UYL40" s="2"/>
      <c r="UYM40" s="2"/>
      <c r="UYN40" s="2"/>
      <c r="UYO40" s="2"/>
      <c r="UYP40" s="2"/>
      <c r="UYQ40" s="2"/>
      <c r="UYR40" s="2"/>
      <c r="UYS40" s="2"/>
      <c r="UYT40" s="2"/>
      <c r="UYU40" s="2"/>
      <c r="UYV40" s="2"/>
      <c r="UYW40" s="2"/>
      <c r="UYX40" s="2"/>
      <c r="UYY40" s="2"/>
      <c r="UYZ40" s="2"/>
      <c r="UZA40" s="2"/>
      <c r="UZB40" s="2"/>
      <c r="UZC40" s="2"/>
      <c r="UZD40" s="2"/>
      <c r="UZE40" s="2"/>
      <c r="UZF40" s="2"/>
      <c r="UZG40" s="2"/>
      <c r="UZH40" s="2"/>
      <c r="UZI40" s="2"/>
      <c r="UZJ40" s="2"/>
      <c r="UZK40" s="2"/>
      <c r="UZL40" s="2"/>
      <c r="UZM40" s="2"/>
      <c r="UZN40" s="2"/>
      <c r="UZO40" s="2"/>
      <c r="UZP40" s="2"/>
      <c r="UZQ40" s="2"/>
      <c r="UZR40" s="2"/>
      <c r="UZS40" s="2"/>
      <c r="UZT40" s="2"/>
      <c r="UZU40" s="2"/>
      <c r="UZV40" s="2"/>
      <c r="UZW40" s="2"/>
      <c r="UZX40" s="2"/>
      <c r="UZY40" s="2"/>
      <c r="UZZ40" s="2"/>
      <c r="VAA40" s="2"/>
      <c r="VAB40" s="2"/>
      <c r="VAC40" s="2"/>
      <c r="VAD40" s="2"/>
      <c r="VAE40" s="2"/>
      <c r="VAF40" s="2"/>
      <c r="VAG40" s="2"/>
      <c r="VAH40" s="2"/>
      <c r="VAI40" s="2"/>
      <c r="VAJ40" s="2"/>
      <c r="VAK40" s="2"/>
      <c r="VAL40" s="2"/>
      <c r="VAM40" s="2"/>
      <c r="VAN40" s="2"/>
      <c r="VAO40" s="2"/>
      <c r="VAP40" s="2"/>
      <c r="VAQ40" s="2"/>
      <c r="VAR40" s="2"/>
      <c r="VAS40" s="2"/>
      <c r="VAT40" s="2"/>
      <c r="VAU40" s="2"/>
      <c r="VAV40" s="2"/>
      <c r="VAW40" s="2"/>
      <c r="VAX40" s="2"/>
      <c r="VAY40" s="2"/>
      <c r="VAZ40" s="2"/>
      <c r="VBA40" s="2"/>
      <c r="VBB40" s="2"/>
      <c r="VBC40" s="2"/>
      <c r="VBD40" s="2"/>
      <c r="VBE40" s="2"/>
      <c r="VBF40" s="2"/>
      <c r="VBG40" s="2"/>
      <c r="VBH40" s="2"/>
      <c r="VBI40" s="2"/>
      <c r="VBJ40" s="2"/>
      <c r="VBK40" s="2"/>
      <c r="VBL40" s="2"/>
      <c r="VBM40" s="2"/>
      <c r="VBN40" s="2"/>
      <c r="VBO40" s="2"/>
      <c r="VBP40" s="2"/>
      <c r="VBQ40" s="2"/>
      <c r="VBR40" s="2"/>
      <c r="VBS40" s="2"/>
      <c r="VBT40" s="2"/>
      <c r="VBU40" s="2"/>
      <c r="VBV40" s="2"/>
      <c r="VBW40" s="2"/>
      <c r="VBX40" s="2"/>
      <c r="VBY40" s="2"/>
      <c r="VBZ40" s="2"/>
      <c r="VCA40" s="2"/>
      <c r="VCB40" s="2"/>
      <c r="VCC40" s="2"/>
      <c r="VCD40" s="2"/>
      <c r="VCE40" s="2"/>
      <c r="VCF40" s="2"/>
      <c r="VCG40" s="2"/>
      <c r="VCH40" s="2"/>
      <c r="VCI40" s="2"/>
      <c r="VCJ40" s="2"/>
      <c r="VCK40" s="2"/>
      <c r="VCL40" s="2"/>
      <c r="VCM40" s="2"/>
      <c r="VCN40" s="2"/>
      <c r="VCO40" s="2"/>
      <c r="VCP40" s="2"/>
      <c r="VCQ40" s="2"/>
      <c r="VCR40" s="2"/>
      <c r="VCS40" s="2"/>
      <c r="VCT40" s="2"/>
      <c r="VCU40" s="2"/>
      <c r="VCV40" s="2"/>
      <c r="VCW40" s="2"/>
      <c r="VCX40" s="2"/>
      <c r="VCY40" s="2"/>
      <c r="VCZ40" s="2"/>
      <c r="VDA40" s="2"/>
      <c r="VDB40" s="2"/>
      <c r="VDC40" s="2"/>
      <c r="VDD40" s="2"/>
      <c r="VDE40" s="2"/>
      <c r="VDF40" s="2"/>
      <c r="VDG40" s="2"/>
      <c r="VDH40" s="2"/>
      <c r="VDI40" s="2"/>
      <c r="VDJ40" s="2"/>
      <c r="VDK40" s="2"/>
      <c r="VDL40" s="2"/>
      <c r="VDM40" s="2"/>
      <c r="VDN40" s="2"/>
      <c r="VDO40" s="2"/>
      <c r="VDP40" s="2"/>
      <c r="VDQ40" s="2"/>
      <c r="VDR40" s="2"/>
      <c r="VDS40" s="2"/>
      <c r="VDT40" s="2"/>
      <c r="VDU40" s="2"/>
      <c r="VDV40" s="2"/>
      <c r="VDW40" s="2"/>
      <c r="VDX40" s="2"/>
      <c r="VDY40" s="2"/>
      <c r="VDZ40" s="2"/>
      <c r="VEA40" s="2"/>
      <c r="VEB40" s="2"/>
      <c r="VEC40" s="2"/>
      <c r="VED40" s="2"/>
      <c r="VEE40" s="2"/>
      <c r="VEF40" s="2"/>
      <c r="VEG40" s="2"/>
      <c r="VEH40" s="2"/>
      <c r="VEI40" s="2"/>
      <c r="VEJ40" s="2"/>
      <c r="VEK40" s="2"/>
      <c r="VEL40" s="2"/>
      <c r="VEM40" s="2"/>
      <c r="VEN40" s="2"/>
      <c r="VEO40" s="2"/>
      <c r="VEP40" s="2"/>
      <c r="VEQ40" s="2"/>
      <c r="VER40" s="2"/>
      <c r="VES40" s="2"/>
      <c r="VET40" s="2"/>
      <c r="VEU40" s="2"/>
      <c r="VEV40" s="2"/>
      <c r="VEW40" s="2"/>
      <c r="VEX40" s="2"/>
      <c r="VEY40" s="2"/>
      <c r="VEZ40" s="2"/>
      <c r="VFA40" s="2"/>
      <c r="VFB40" s="2"/>
      <c r="VFC40" s="2"/>
      <c r="VFD40" s="2"/>
      <c r="VFE40" s="2"/>
      <c r="VFF40" s="2"/>
      <c r="VFG40" s="2"/>
      <c r="VFH40" s="2"/>
      <c r="VFI40" s="2"/>
      <c r="VFJ40" s="2"/>
      <c r="VFK40" s="2"/>
      <c r="VFL40" s="2"/>
      <c r="VFM40" s="2"/>
      <c r="VFN40" s="2"/>
      <c r="VFO40" s="2"/>
      <c r="VFP40" s="2"/>
      <c r="VFQ40" s="2"/>
      <c r="VFR40" s="2"/>
      <c r="VFS40" s="2"/>
      <c r="VFT40" s="2"/>
      <c r="VFU40" s="2"/>
      <c r="VFV40" s="2"/>
      <c r="VFW40" s="2"/>
      <c r="VFX40" s="2"/>
      <c r="VFY40" s="2"/>
      <c r="VFZ40" s="2"/>
      <c r="VGA40" s="2"/>
      <c r="VGB40" s="2"/>
      <c r="VGC40" s="2"/>
      <c r="VGD40" s="2"/>
      <c r="VGE40" s="2"/>
      <c r="VGF40" s="2"/>
      <c r="VGG40" s="2"/>
      <c r="VGH40" s="2"/>
      <c r="VGI40" s="2"/>
      <c r="VGJ40" s="2"/>
      <c r="VGK40" s="2"/>
      <c r="VGL40" s="2"/>
      <c r="VGM40" s="2"/>
      <c r="VGN40" s="2"/>
      <c r="VGO40" s="2"/>
      <c r="VGP40" s="2"/>
      <c r="VGQ40" s="2"/>
      <c r="VGR40" s="2"/>
      <c r="VGS40" s="2"/>
      <c r="VGT40" s="2"/>
      <c r="VGU40" s="2"/>
      <c r="VGV40" s="2"/>
      <c r="VGW40" s="2"/>
      <c r="VGX40" s="2"/>
      <c r="VGY40" s="2"/>
      <c r="VGZ40" s="2"/>
      <c r="VHA40" s="2"/>
      <c r="VHB40" s="2"/>
      <c r="VHC40" s="2"/>
      <c r="VHD40" s="2"/>
      <c r="VHE40" s="2"/>
      <c r="VHF40" s="2"/>
      <c r="VHG40" s="2"/>
      <c r="VHH40" s="2"/>
      <c r="VHI40" s="2"/>
      <c r="VHJ40" s="2"/>
      <c r="VHK40" s="2"/>
      <c r="VHL40" s="2"/>
      <c r="VHM40" s="2"/>
      <c r="VHN40" s="2"/>
      <c r="VHO40" s="2"/>
      <c r="VHP40" s="2"/>
      <c r="VHQ40" s="2"/>
      <c r="VHR40" s="2"/>
      <c r="VHS40" s="2"/>
      <c r="VHT40" s="2"/>
      <c r="VHU40" s="2"/>
      <c r="VHV40" s="2"/>
      <c r="VHW40" s="2"/>
      <c r="VHX40" s="2"/>
      <c r="VHY40" s="2"/>
      <c r="VHZ40" s="2"/>
      <c r="VIA40" s="2"/>
      <c r="VIB40" s="2"/>
      <c r="VIC40" s="2"/>
      <c r="VID40" s="2"/>
      <c r="VIE40" s="2"/>
      <c r="VIF40" s="2"/>
      <c r="VIG40" s="2"/>
      <c r="VIH40" s="2"/>
      <c r="VII40" s="2"/>
      <c r="VIJ40" s="2"/>
      <c r="VIK40" s="2"/>
      <c r="VIL40" s="2"/>
      <c r="VIM40" s="2"/>
      <c r="VIN40" s="2"/>
      <c r="VIO40" s="2"/>
      <c r="VIP40" s="2"/>
      <c r="VIQ40" s="2"/>
      <c r="VIR40" s="2"/>
      <c r="VIS40" s="2"/>
      <c r="VIT40" s="2"/>
      <c r="VIU40" s="2"/>
      <c r="VIV40" s="2"/>
      <c r="VIW40" s="2"/>
      <c r="VIX40" s="2"/>
      <c r="VIY40" s="2"/>
      <c r="VIZ40" s="2"/>
      <c r="VJA40" s="2"/>
      <c r="VJB40" s="2"/>
      <c r="VJC40" s="2"/>
      <c r="VJD40" s="2"/>
      <c r="VJE40" s="2"/>
      <c r="VJF40" s="2"/>
      <c r="VJG40" s="2"/>
      <c r="VJH40" s="2"/>
      <c r="VJI40" s="2"/>
      <c r="VJJ40" s="2"/>
      <c r="VJK40" s="2"/>
      <c r="VJL40" s="2"/>
      <c r="VJM40" s="2"/>
      <c r="VJN40" s="2"/>
      <c r="VJO40" s="2"/>
      <c r="VJP40" s="2"/>
      <c r="VJQ40" s="2"/>
      <c r="VJR40" s="2"/>
      <c r="VJS40" s="2"/>
      <c r="VJT40" s="2"/>
      <c r="VJU40" s="2"/>
      <c r="VJV40" s="2"/>
      <c r="VJW40" s="2"/>
      <c r="VJX40" s="2"/>
      <c r="VJY40" s="2"/>
      <c r="VJZ40" s="2"/>
      <c r="VKA40" s="2"/>
      <c r="VKB40" s="2"/>
      <c r="VKC40" s="2"/>
      <c r="VKD40" s="2"/>
      <c r="VKE40" s="2"/>
      <c r="VKF40" s="2"/>
      <c r="VKG40" s="2"/>
      <c r="VKH40" s="2"/>
      <c r="VKI40" s="2"/>
      <c r="VKJ40" s="2"/>
      <c r="VKK40" s="2"/>
      <c r="VKL40" s="2"/>
      <c r="VKM40" s="2"/>
      <c r="VKN40" s="2"/>
      <c r="VKO40" s="2"/>
      <c r="VKP40" s="2"/>
      <c r="VKQ40" s="2"/>
      <c r="VKR40" s="2"/>
      <c r="VKS40" s="2"/>
      <c r="VKT40" s="2"/>
      <c r="VKU40" s="2"/>
      <c r="VKV40" s="2"/>
      <c r="VKW40" s="2"/>
      <c r="VKX40" s="2"/>
      <c r="VKY40" s="2"/>
      <c r="VKZ40" s="2"/>
      <c r="VLA40" s="2"/>
      <c r="VLB40" s="2"/>
      <c r="VLC40" s="2"/>
      <c r="VLD40" s="2"/>
      <c r="VLE40" s="2"/>
      <c r="VLF40" s="2"/>
      <c r="VLG40" s="2"/>
      <c r="VLH40" s="2"/>
      <c r="VLI40" s="2"/>
      <c r="VLJ40" s="2"/>
      <c r="VLK40" s="2"/>
      <c r="VLL40" s="2"/>
      <c r="VLM40" s="2"/>
      <c r="VLN40" s="2"/>
      <c r="VLO40" s="2"/>
      <c r="VLP40" s="2"/>
      <c r="VLQ40" s="2"/>
      <c r="VLR40" s="2"/>
      <c r="VLS40" s="2"/>
      <c r="VLT40" s="2"/>
      <c r="VLU40" s="2"/>
      <c r="VLV40" s="2"/>
      <c r="VLW40" s="2"/>
      <c r="VLX40" s="2"/>
      <c r="VLY40" s="2"/>
      <c r="VLZ40" s="2"/>
      <c r="VMA40" s="2"/>
      <c r="VMB40" s="2"/>
      <c r="VMC40" s="2"/>
      <c r="VMD40" s="2"/>
      <c r="VME40" s="2"/>
      <c r="VMF40" s="2"/>
      <c r="VMG40" s="2"/>
      <c r="VMH40" s="2"/>
      <c r="VMI40" s="2"/>
      <c r="VMJ40" s="2"/>
      <c r="VMK40" s="2"/>
      <c r="VML40" s="2"/>
      <c r="VMM40" s="2"/>
      <c r="VMN40" s="2"/>
      <c r="VMO40" s="2"/>
      <c r="VMP40" s="2"/>
      <c r="VMQ40" s="2"/>
      <c r="VMR40" s="2"/>
      <c r="VMS40" s="2"/>
      <c r="VMT40" s="2"/>
      <c r="VMU40" s="2"/>
      <c r="VMV40" s="2"/>
      <c r="VMW40" s="2"/>
      <c r="VMX40" s="2"/>
      <c r="VMY40" s="2"/>
      <c r="VMZ40" s="2"/>
      <c r="VNA40" s="2"/>
      <c r="VNB40" s="2"/>
      <c r="VNC40" s="2"/>
      <c r="VND40" s="2"/>
      <c r="VNE40" s="2"/>
      <c r="VNF40" s="2"/>
      <c r="VNG40" s="2"/>
      <c r="VNH40" s="2"/>
      <c r="VNI40" s="2"/>
      <c r="VNJ40" s="2"/>
      <c r="VNK40" s="2"/>
      <c r="VNL40" s="2"/>
      <c r="VNM40" s="2"/>
      <c r="VNN40" s="2"/>
      <c r="VNO40" s="2"/>
      <c r="VNP40" s="2"/>
      <c r="VNQ40" s="2"/>
      <c r="VNR40" s="2"/>
      <c r="VNS40" s="2"/>
      <c r="VNT40" s="2"/>
      <c r="VNU40" s="2"/>
      <c r="VNV40" s="2"/>
      <c r="VNW40" s="2"/>
      <c r="VNX40" s="2"/>
      <c r="VNY40" s="2"/>
      <c r="VNZ40" s="2"/>
      <c r="VOA40" s="2"/>
      <c r="VOB40" s="2"/>
      <c r="VOC40" s="2"/>
      <c r="VOD40" s="2"/>
      <c r="VOE40" s="2"/>
      <c r="VOF40" s="2"/>
      <c r="VOG40" s="2"/>
      <c r="VOH40" s="2"/>
      <c r="VOI40" s="2"/>
      <c r="VOJ40" s="2"/>
      <c r="VOK40" s="2"/>
      <c r="VOL40" s="2"/>
      <c r="VOM40" s="2"/>
      <c r="VON40" s="2"/>
      <c r="VOO40" s="2"/>
      <c r="VOP40" s="2"/>
      <c r="VOQ40" s="2"/>
      <c r="VOR40" s="2"/>
      <c r="VOS40" s="2"/>
      <c r="VOT40" s="2"/>
      <c r="VOU40" s="2"/>
      <c r="VOV40" s="2"/>
      <c r="VOW40" s="2"/>
      <c r="VOX40" s="2"/>
      <c r="VOY40" s="2"/>
      <c r="VOZ40" s="2"/>
      <c r="VPA40" s="2"/>
      <c r="VPB40" s="2"/>
      <c r="VPC40" s="2"/>
      <c r="VPD40" s="2"/>
      <c r="VPE40" s="2"/>
      <c r="VPF40" s="2"/>
      <c r="VPG40" s="2"/>
      <c r="VPH40" s="2"/>
      <c r="VPI40" s="2"/>
      <c r="VPJ40" s="2"/>
      <c r="VPK40" s="2"/>
      <c r="VPL40" s="2"/>
      <c r="VPM40" s="2"/>
      <c r="VPN40" s="2"/>
      <c r="VPO40" s="2"/>
      <c r="VPP40" s="2"/>
      <c r="VPQ40" s="2"/>
      <c r="VPR40" s="2"/>
      <c r="VPS40" s="2"/>
      <c r="VPT40" s="2"/>
      <c r="VPU40" s="2"/>
      <c r="VPV40" s="2"/>
      <c r="VPW40" s="2"/>
      <c r="VPX40" s="2"/>
      <c r="VPY40" s="2"/>
      <c r="VPZ40" s="2"/>
      <c r="VQA40" s="2"/>
      <c r="VQB40" s="2"/>
      <c r="VQC40" s="2"/>
      <c r="VQD40" s="2"/>
      <c r="VQE40" s="2"/>
      <c r="VQF40" s="2"/>
      <c r="VQG40" s="2"/>
      <c r="VQH40" s="2"/>
      <c r="VQI40" s="2"/>
      <c r="VQJ40" s="2"/>
      <c r="VQK40" s="2"/>
      <c r="VQL40" s="2"/>
      <c r="VQM40" s="2"/>
      <c r="VQN40" s="2"/>
      <c r="VQO40" s="2"/>
      <c r="VQP40" s="2"/>
      <c r="VQQ40" s="2"/>
      <c r="VQR40" s="2"/>
      <c r="VQS40" s="2"/>
      <c r="VQT40" s="2"/>
      <c r="VQU40" s="2"/>
      <c r="VQV40" s="2"/>
      <c r="VQW40" s="2"/>
      <c r="VQX40" s="2"/>
      <c r="VQY40" s="2"/>
      <c r="VQZ40" s="2"/>
      <c r="VRA40" s="2"/>
      <c r="VRB40" s="2"/>
      <c r="VRC40" s="2"/>
      <c r="VRD40" s="2"/>
      <c r="VRE40" s="2"/>
      <c r="VRF40" s="2"/>
      <c r="VRG40" s="2"/>
      <c r="VRH40" s="2"/>
      <c r="VRI40" s="2"/>
      <c r="VRJ40" s="2"/>
      <c r="VRK40" s="2"/>
      <c r="VRL40" s="2"/>
      <c r="VRM40" s="2"/>
      <c r="VRN40" s="2"/>
      <c r="VRO40" s="2"/>
      <c r="VRP40" s="2"/>
      <c r="VRQ40" s="2"/>
      <c r="VRR40" s="2"/>
      <c r="VRS40" s="2"/>
      <c r="VRT40" s="2"/>
      <c r="VRU40" s="2"/>
      <c r="VRV40" s="2"/>
      <c r="VRW40" s="2"/>
      <c r="VRX40" s="2"/>
      <c r="VRY40" s="2"/>
      <c r="VRZ40" s="2"/>
      <c r="VSA40" s="2"/>
      <c r="VSB40" s="2"/>
      <c r="VSC40" s="2"/>
      <c r="VSD40" s="2"/>
      <c r="VSE40" s="2"/>
      <c r="VSF40" s="2"/>
      <c r="VSG40" s="2"/>
      <c r="VSH40" s="2"/>
      <c r="VSI40" s="2"/>
      <c r="VSJ40" s="2"/>
      <c r="VSK40" s="2"/>
      <c r="VSL40" s="2"/>
      <c r="VSM40" s="2"/>
      <c r="VSN40" s="2"/>
      <c r="VSO40" s="2"/>
      <c r="VSP40" s="2"/>
      <c r="VSQ40" s="2"/>
      <c r="VSR40" s="2"/>
      <c r="VSS40" s="2"/>
      <c r="VST40" s="2"/>
      <c r="VSU40" s="2"/>
      <c r="VSV40" s="2"/>
      <c r="VSW40" s="2"/>
      <c r="VSX40" s="2"/>
      <c r="VSY40" s="2"/>
      <c r="VSZ40" s="2"/>
      <c r="VTA40" s="2"/>
      <c r="VTB40" s="2"/>
      <c r="VTC40" s="2"/>
      <c r="VTD40" s="2"/>
      <c r="VTE40" s="2"/>
      <c r="VTF40" s="2"/>
      <c r="VTG40" s="2"/>
      <c r="VTH40" s="2"/>
      <c r="VTI40" s="2"/>
      <c r="VTJ40" s="2"/>
      <c r="VTK40" s="2"/>
      <c r="VTL40" s="2"/>
      <c r="VTM40" s="2"/>
      <c r="VTN40" s="2"/>
      <c r="VTO40" s="2"/>
      <c r="VTP40" s="2"/>
      <c r="VTQ40" s="2"/>
      <c r="VTR40" s="2"/>
      <c r="VTS40" s="2"/>
      <c r="VTT40" s="2"/>
      <c r="VTU40" s="2"/>
      <c r="VTV40" s="2"/>
      <c r="VTW40" s="2"/>
      <c r="VTX40" s="2"/>
      <c r="VTY40" s="2"/>
      <c r="VTZ40" s="2"/>
      <c r="VUA40" s="2"/>
      <c r="VUB40" s="2"/>
      <c r="VUC40" s="2"/>
      <c r="VUD40" s="2"/>
      <c r="VUE40" s="2"/>
      <c r="VUF40" s="2"/>
      <c r="VUG40" s="2"/>
      <c r="VUH40" s="2"/>
      <c r="VUI40" s="2"/>
      <c r="VUJ40" s="2"/>
      <c r="VUK40" s="2"/>
      <c r="VUL40" s="2"/>
      <c r="VUM40" s="2"/>
      <c r="VUN40" s="2"/>
      <c r="VUO40" s="2"/>
      <c r="VUP40" s="2"/>
      <c r="VUQ40" s="2"/>
      <c r="VUR40" s="2"/>
      <c r="VUS40" s="2"/>
      <c r="VUT40" s="2"/>
      <c r="VUU40" s="2"/>
      <c r="VUV40" s="2"/>
      <c r="VUW40" s="2"/>
      <c r="VUX40" s="2"/>
      <c r="VUY40" s="2"/>
      <c r="VUZ40" s="2"/>
      <c r="VVA40" s="2"/>
      <c r="VVB40" s="2"/>
      <c r="VVC40" s="2"/>
      <c r="VVD40" s="2"/>
      <c r="VVE40" s="2"/>
      <c r="VVF40" s="2"/>
      <c r="VVG40" s="2"/>
      <c r="VVH40" s="2"/>
      <c r="VVI40" s="2"/>
      <c r="VVJ40" s="2"/>
      <c r="VVK40" s="2"/>
      <c r="VVL40" s="2"/>
      <c r="VVM40" s="2"/>
      <c r="VVN40" s="2"/>
      <c r="VVO40" s="2"/>
      <c r="VVP40" s="2"/>
      <c r="VVQ40" s="2"/>
      <c r="VVR40" s="2"/>
      <c r="VVS40" s="2"/>
      <c r="VVT40" s="2"/>
      <c r="VVU40" s="2"/>
      <c r="VVV40" s="2"/>
      <c r="VVW40" s="2"/>
      <c r="VVX40" s="2"/>
      <c r="VVY40" s="2"/>
      <c r="VVZ40" s="2"/>
      <c r="VWA40" s="2"/>
      <c r="VWB40" s="2"/>
      <c r="VWC40" s="2"/>
      <c r="VWD40" s="2"/>
      <c r="VWE40" s="2"/>
      <c r="VWF40" s="2"/>
      <c r="VWG40" s="2"/>
      <c r="VWH40" s="2"/>
      <c r="VWI40" s="2"/>
      <c r="VWJ40" s="2"/>
      <c r="VWK40" s="2"/>
      <c r="VWL40" s="2"/>
      <c r="VWM40" s="2"/>
      <c r="VWN40" s="2"/>
      <c r="VWO40" s="2"/>
      <c r="VWP40" s="2"/>
      <c r="VWQ40" s="2"/>
      <c r="VWR40" s="2"/>
      <c r="VWS40" s="2"/>
      <c r="VWT40" s="2"/>
      <c r="VWU40" s="2"/>
      <c r="VWV40" s="2"/>
      <c r="VWW40" s="2"/>
      <c r="VWX40" s="2"/>
      <c r="VWY40" s="2"/>
      <c r="VWZ40" s="2"/>
      <c r="VXA40" s="2"/>
      <c r="VXB40" s="2"/>
      <c r="VXC40" s="2"/>
      <c r="VXD40" s="2"/>
      <c r="VXE40" s="2"/>
      <c r="VXF40" s="2"/>
      <c r="VXG40" s="2"/>
      <c r="VXH40" s="2"/>
      <c r="VXI40" s="2"/>
      <c r="VXJ40" s="2"/>
      <c r="VXK40" s="2"/>
      <c r="VXL40" s="2"/>
      <c r="VXM40" s="2"/>
      <c r="VXN40" s="2"/>
      <c r="VXO40" s="2"/>
      <c r="VXP40" s="2"/>
      <c r="VXQ40" s="2"/>
      <c r="VXR40" s="2"/>
      <c r="VXS40" s="2"/>
      <c r="VXT40" s="2"/>
      <c r="VXU40" s="2"/>
      <c r="VXV40" s="2"/>
      <c r="VXW40" s="2"/>
      <c r="VXX40" s="2"/>
      <c r="VXY40" s="2"/>
      <c r="VXZ40" s="2"/>
      <c r="VYA40" s="2"/>
      <c r="VYB40" s="2"/>
      <c r="VYC40" s="2"/>
      <c r="VYD40" s="2"/>
      <c r="VYE40" s="2"/>
      <c r="VYF40" s="2"/>
      <c r="VYG40" s="2"/>
      <c r="VYH40" s="2"/>
      <c r="VYI40" s="2"/>
      <c r="VYJ40" s="2"/>
      <c r="VYK40" s="2"/>
      <c r="VYL40" s="2"/>
      <c r="VYM40" s="2"/>
      <c r="VYN40" s="2"/>
      <c r="VYO40" s="2"/>
      <c r="VYP40" s="2"/>
      <c r="VYQ40" s="2"/>
      <c r="VYR40" s="2"/>
      <c r="VYS40" s="2"/>
      <c r="VYT40" s="2"/>
      <c r="VYU40" s="2"/>
      <c r="VYV40" s="2"/>
      <c r="VYW40" s="2"/>
      <c r="VYX40" s="2"/>
      <c r="VYY40" s="2"/>
      <c r="VYZ40" s="2"/>
      <c r="VZA40" s="2"/>
      <c r="VZB40" s="2"/>
      <c r="VZC40" s="2"/>
      <c r="VZD40" s="2"/>
      <c r="VZE40" s="2"/>
      <c r="VZF40" s="2"/>
      <c r="VZG40" s="2"/>
      <c r="VZH40" s="2"/>
      <c r="VZI40" s="2"/>
      <c r="VZJ40" s="2"/>
      <c r="VZK40" s="2"/>
      <c r="VZL40" s="2"/>
      <c r="VZM40" s="2"/>
      <c r="VZN40" s="2"/>
      <c r="VZO40" s="2"/>
      <c r="VZP40" s="2"/>
      <c r="VZQ40" s="2"/>
      <c r="VZR40" s="2"/>
      <c r="VZS40" s="2"/>
      <c r="VZT40" s="2"/>
      <c r="VZU40" s="2"/>
      <c r="VZV40" s="2"/>
      <c r="VZW40" s="2"/>
      <c r="VZX40" s="2"/>
      <c r="VZY40" s="2"/>
      <c r="VZZ40" s="2"/>
      <c r="WAA40" s="2"/>
      <c r="WAB40" s="2"/>
      <c r="WAC40" s="2"/>
      <c r="WAD40" s="2"/>
      <c r="WAE40" s="2"/>
      <c r="WAF40" s="2"/>
      <c r="WAG40" s="2"/>
      <c r="WAH40" s="2"/>
      <c r="WAI40" s="2"/>
      <c r="WAJ40" s="2"/>
      <c r="WAK40" s="2"/>
      <c r="WAL40" s="2"/>
      <c r="WAM40" s="2"/>
      <c r="WAN40" s="2"/>
      <c r="WAO40" s="2"/>
      <c r="WAP40" s="2"/>
      <c r="WAQ40" s="2"/>
      <c r="WAR40" s="2"/>
      <c r="WAS40" s="2"/>
      <c r="WAT40" s="2"/>
      <c r="WAU40" s="2"/>
      <c r="WAV40" s="2"/>
      <c r="WAW40" s="2"/>
      <c r="WAX40" s="2"/>
      <c r="WAY40" s="2"/>
      <c r="WAZ40" s="2"/>
      <c r="WBA40" s="2"/>
      <c r="WBB40" s="2"/>
      <c r="WBC40" s="2"/>
      <c r="WBD40" s="2"/>
      <c r="WBE40" s="2"/>
      <c r="WBF40" s="2"/>
      <c r="WBG40" s="2"/>
      <c r="WBH40" s="2"/>
      <c r="WBI40" s="2"/>
      <c r="WBJ40" s="2"/>
      <c r="WBK40" s="2"/>
      <c r="WBL40" s="2"/>
      <c r="WBM40" s="2"/>
      <c r="WBN40" s="2"/>
      <c r="WBO40" s="2"/>
      <c r="WBP40" s="2"/>
      <c r="WBQ40" s="2"/>
      <c r="WBR40" s="2"/>
      <c r="WBS40" s="2"/>
      <c r="WBT40" s="2"/>
      <c r="WBU40" s="2"/>
      <c r="WBV40" s="2"/>
      <c r="WBW40" s="2"/>
      <c r="WBX40" s="2"/>
      <c r="WBY40" s="2"/>
      <c r="WBZ40" s="2"/>
      <c r="WCA40" s="2"/>
      <c r="WCB40" s="2"/>
      <c r="WCC40" s="2"/>
      <c r="WCD40" s="2"/>
      <c r="WCE40" s="2"/>
      <c r="WCF40" s="2"/>
      <c r="WCG40" s="2"/>
      <c r="WCH40" s="2"/>
      <c r="WCI40" s="2"/>
      <c r="WCJ40" s="2"/>
      <c r="WCK40" s="2"/>
      <c r="WCL40" s="2"/>
      <c r="WCM40" s="2"/>
      <c r="WCN40" s="2"/>
      <c r="WCO40" s="2"/>
      <c r="WCP40" s="2"/>
      <c r="WCQ40" s="2"/>
      <c r="WCR40" s="2"/>
      <c r="WCS40" s="2"/>
      <c r="WCT40" s="2"/>
      <c r="WCU40" s="2"/>
      <c r="WCV40" s="2"/>
      <c r="WCW40" s="2"/>
      <c r="WCX40" s="2"/>
      <c r="WCY40" s="2"/>
      <c r="WCZ40" s="2"/>
      <c r="WDA40" s="2"/>
      <c r="WDB40" s="2"/>
      <c r="WDC40" s="2"/>
      <c r="WDD40" s="2"/>
      <c r="WDE40" s="2"/>
      <c r="WDF40" s="2"/>
      <c r="WDG40" s="2"/>
      <c r="WDH40" s="2"/>
      <c r="WDI40" s="2"/>
      <c r="WDJ40" s="2"/>
      <c r="WDK40" s="2"/>
      <c r="WDL40" s="2"/>
      <c r="WDM40" s="2"/>
      <c r="WDN40" s="2"/>
      <c r="WDO40" s="2"/>
      <c r="WDP40" s="2"/>
      <c r="WDQ40" s="2"/>
      <c r="WDR40" s="2"/>
      <c r="WDS40" s="2"/>
      <c r="WDT40" s="2"/>
      <c r="WDU40" s="2"/>
      <c r="WDV40" s="2"/>
      <c r="WDW40" s="2"/>
      <c r="WDX40" s="2"/>
      <c r="WDY40" s="2"/>
      <c r="WDZ40" s="2"/>
      <c r="WEA40" s="2"/>
      <c r="WEB40" s="2"/>
      <c r="WEC40" s="2"/>
      <c r="WED40" s="2"/>
      <c r="WEE40" s="2"/>
      <c r="WEF40" s="2"/>
      <c r="WEG40" s="2"/>
      <c r="WEH40" s="2"/>
      <c r="WEI40" s="2"/>
      <c r="WEJ40" s="2"/>
      <c r="WEK40" s="2"/>
      <c r="WEL40" s="2"/>
      <c r="WEM40" s="2"/>
      <c r="WEN40" s="2"/>
      <c r="WEO40" s="2"/>
      <c r="WEP40" s="2"/>
      <c r="WEQ40" s="2"/>
      <c r="WER40" s="2"/>
      <c r="WES40" s="2"/>
      <c r="WET40" s="2"/>
      <c r="WEU40" s="2"/>
      <c r="WEV40" s="2"/>
      <c r="WEW40" s="2"/>
      <c r="WEX40" s="2"/>
      <c r="WEY40" s="2"/>
      <c r="WEZ40" s="2"/>
      <c r="WFA40" s="2"/>
      <c r="WFB40" s="2"/>
      <c r="WFC40" s="2"/>
      <c r="WFD40" s="2"/>
      <c r="WFE40" s="2"/>
      <c r="WFF40" s="2"/>
      <c r="WFG40" s="2"/>
      <c r="WFH40" s="2"/>
      <c r="WFI40" s="2"/>
      <c r="WFJ40" s="2"/>
      <c r="WFK40" s="2"/>
      <c r="WFL40" s="2"/>
      <c r="WFM40" s="2"/>
      <c r="WFN40" s="2"/>
      <c r="WFO40" s="2"/>
      <c r="WFP40" s="2"/>
      <c r="WFQ40" s="2"/>
      <c r="WFR40" s="2"/>
      <c r="WFS40" s="2"/>
      <c r="WFT40" s="2"/>
      <c r="WFU40" s="2"/>
      <c r="WFV40" s="2"/>
      <c r="WFW40" s="2"/>
      <c r="WFX40" s="2"/>
      <c r="WFY40" s="2"/>
      <c r="WFZ40" s="2"/>
      <c r="WGA40" s="2"/>
      <c r="WGB40" s="2"/>
      <c r="WGC40" s="2"/>
      <c r="WGD40" s="2"/>
      <c r="WGE40" s="2"/>
      <c r="WGF40" s="2"/>
      <c r="WGG40" s="2"/>
      <c r="WGH40" s="2"/>
      <c r="WGI40" s="2"/>
      <c r="WGJ40" s="2"/>
      <c r="WGK40" s="2"/>
      <c r="WGL40" s="2"/>
      <c r="WGM40" s="2"/>
      <c r="WGN40" s="2"/>
      <c r="WGO40" s="2"/>
      <c r="WGP40" s="2"/>
      <c r="WGQ40" s="2"/>
      <c r="WGR40" s="2"/>
      <c r="WGS40" s="2"/>
      <c r="WGT40" s="2"/>
      <c r="WGU40" s="2"/>
      <c r="WGV40" s="2"/>
      <c r="WGW40" s="2"/>
      <c r="WGX40" s="2"/>
      <c r="WGY40" s="2"/>
      <c r="WGZ40" s="2"/>
      <c r="WHA40" s="2"/>
      <c r="WHB40" s="2"/>
      <c r="WHC40" s="2"/>
      <c r="WHD40" s="2"/>
      <c r="WHE40" s="2"/>
      <c r="WHF40" s="2"/>
      <c r="WHG40" s="2"/>
      <c r="WHH40" s="2"/>
      <c r="WHI40" s="2"/>
      <c r="WHJ40" s="2"/>
      <c r="WHK40" s="2"/>
      <c r="WHL40" s="2"/>
      <c r="WHM40" s="2"/>
      <c r="WHN40" s="2"/>
      <c r="WHO40" s="2"/>
      <c r="WHP40" s="2"/>
      <c r="WHQ40" s="2"/>
      <c r="WHR40" s="2"/>
      <c r="WHS40" s="2"/>
      <c r="WHT40" s="2"/>
      <c r="WHU40" s="2"/>
      <c r="WHV40" s="2"/>
      <c r="WHW40" s="2"/>
      <c r="WHX40" s="2"/>
      <c r="WHY40" s="2"/>
      <c r="WHZ40" s="2"/>
      <c r="WIA40" s="2"/>
      <c r="WIB40" s="2"/>
      <c r="WIC40" s="2"/>
      <c r="WID40" s="2"/>
      <c r="WIE40" s="2"/>
      <c r="WIF40" s="2"/>
      <c r="WIG40" s="2"/>
      <c r="WIH40" s="2"/>
      <c r="WII40" s="2"/>
      <c r="WIJ40" s="2"/>
      <c r="WIK40" s="2"/>
      <c r="WIL40" s="2"/>
      <c r="WIM40" s="2"/>
      <c r="WIN40" s="2"/>
      <c r="WIO40" s="2"/>
      <c r="WIP40" s="2"/>
      <c r="WIQ40" s="2"/>
      <c r="WIR40" s="2"/>
      <c r="WIS40" s="2"/>
      <c r="WIT40" s="2"/>
      <c r="WIU40" s="2"/>
      <c r="WIV40" s="2"/>
      <c r="WIW40" s="2"/>
      <c r="WIX40" s="2"/>
      <c r="WIY40" s="2"/>
      <c r="WIZ40" s="2"/>
      <c r="WJA40" s="2"/>
      <c r="WJB40" s="2"/>
      <c r="WJC40" s="2"/>
      <c r="WJD40" s="2"/>
      <c r="WJE40" s="2"/>
      <c r="WJF40" s="2"/>
      <c r="WJG40" s="2"/>
      <c r="WJH40" s="2"/>
      <c r="WJI40" s="2"/>
      <c r="WJJ40" s="2"/>
      <c r="WJK40" s="2"/>
      <c r="WJL40" s="2"/>
      <c r="WJM40" s="2"/>
      <c r="WJN40" s="2"/>
      <c r="WJO40" s="2"/>
      <c r="WJP40" s="2"/>
      <c r="WJQ40" s="2"/>
      <c r="WJR40" s="2"/>
      <c r="WJS40" s="2"/>
      <c r="WJT40" s="2"/>
      <c r="WJU40" s="2"/>
      <c r="WJV40" s="2"/>
      <c r="WJW40" s="2"/>
      <c r="WJX40" s="2"/>
      <c r="WJY40" s="2"/>
      <c r="WJZ40" s="2"/>
      <c r="WKA40" s="2"/>
      <c r="WKB40" s="2"/>
      <c r="WKC40" s="2"/>
      <c r="WKD40" s="2"/>
      <c r="WKE40" s="2"/>
      <c r="WKF40" s="2"/>
      <c r="WKG40" s="2"/>
      <c r="WKH40" s="2"/>
      <c r="WKI40" s="2"/>
      <c r="WKJ40" s="2"/>
      <c r="WKK40" s="2"/>
      <c r="WKL40" s="2"/>
      <c r="WKM40" s="2"/>
      <c r="WKN40" s="2"/>
      <c r="WKO40" s="2"/>
      <c r="WKP40" s="2"/>
      <c r="WKQ40" s="2"/>
      <c r="WKR40" s="2"/>
      <c r="WKS40" s="2"/>
      <c r="WKT40" s="2"/>
      <c r="WKU40" s="2"/>
      <c r="WKV40" s="2"/>
      <c r="WKW40" s="2"/>
      <c r="WKX40" s="2"/>
      <c r="WKY40" s="2"/>
      <c r="WKZ40" s="2"/>
      <c r="WLA40" s="2"/>
      <c r="WLB40" s="2"/>
      <c r="WLC40" s="2"/>
      <c r="WLD40" s="2"/>
      <c r="WLE40" s="2"/>
      <c r="WLF40" s="2"/>
      <c r="WLG40" s="2"/>
      <c r="WLH40" s="2"/>
      <c r="WLI40" s="2"/>
      <c r="WLJ40" s="2"/>
      <c r="WLK40" s="2"/>
      <c r="WLL40" s="2"/>
      <c r="WLM40" s="2"/>
      <c r="WLN40" s="2"/>
      <c r="WLO40" s="2"/>
      <c r="WLP40" s="2"/>
      <c r="WLQ40" s="2"/>
      <c r="WLR40" s="2"/>
      <c r="WLS40" s="2"/>
      <c r="WLT40" s="2"/>
      <c r="WLU40" s="2"/>
      <c r="WLV40" s="2"/>
      <c r="WLW40" s="2"/>
      <c r="WLX40" s="2"/>
      <c r="WLY40" s="2"/>
      <c r="WLZ40" s="2"/>
      <c r="WMA40" s="2"/>
      <c r="WMB40" s="2"/>
      <c r="WMC40" s="2"/>
      <c r="WMD40" s="2"/>
      <c r="WME40" s="2"/>
      <c r="WMF40" s="2"/>
      <c r="WMG40" s="2"/>
      <c r="WMH40" s="2"/>
      <c r="WMI40" s="2"/>
      <c r="WMJ40" s="2"/>
      <c r="WMK40" s="2"/>
      <c r="WML40" s="2"/>
      <c r="WMM40" s="2"/>
      <c r="WMN40" s="2"/>
      <c r="WMO40" s="2"/>
      <c r="WMP40" s="2"/>
      <c r="WMQ40" s="2"/>
      <c r="WMR40" s="2"/>
      <c r="WMS40" s="2"/>
      <c r="WMT40" s="2"/>
      <c r="WMU40" s="2"/>
      <c r="WMV40" s="2"/>
      <c r="WMW40" s="2"/>
      <c r="WMX40" s="2"/>
      <c r="WMY40" s="2"/>
      <c r="WMZ40" s="2"/>
      <c r="WNA40" s="2"/>
      <c r="WNB40" s="2"/>
      <c r="WNC40" s="2"/>
      <c r="WND40" s="2"/>
      <c r="WNE40" s="2"/>
      <c r="WNF40" s="2"/>
      <c r="WNG40" s="2"/>
      <c r="WNH40" s="2"/>
      <c r="WNI40" s="2"/>
      <c r="WNJ40" s="2"/>
      <c r="WNK40" s="2"/>
      <c r="WNL40" s="2"/>
      <c r="WNM40" s="2"/>
      <c r="WNN40" s="2"/>
      <c r="WNO40" s="2"/>
      <c r="WNP40" s="2"/>
      <c r="WNQ40" s="2"/>
      <c r="WNR40" s="2"/>
      <c r="WNS40" s="2"/>
      <c r="WNT40" s="2"/>
      <c r="WNU40" s="2"/>
      <c r="WNV40" s="2"/>
      <c r="WNW40" s="2"/>
      <c r="WNX40" s="2"/>
      <c r="WNY40" s="2"/>
      <c r="WNZ40" s="2"/>
      <c r="WOA40" s="2"/>
      <c r="WOB40" s="2"/>
      <c r="WOC40" s="2"/>
      <c r="WOD40" s="2"/>
      <c r="WOE40" s="2"/>
      <c r="WOF40" s="2"/>
      <c r="WOG40" s="2"/>
      <c r="WOH40" s="2"/>
      <c r="WOI40" s="2"/>
      <c r="WOJ40" s="2"/>
      <c r="WOK40" s="2"/>
      <c r="WOL40" s="2"/>
      <c r="WOM40" s="2"/>
      <c r="WON40" s="2"/>
      <c r="WOO40" s="2"/>
      <c r="WOP40" s="2"/>
      <c r="WOQ40" s="2"/>
      <c r="WOR40" s="2"/>
      <c r="WOS40" s="2"/>
      <c r="WOT40" s="2"/>
      <c r="WOU40" s="2"/>
      <c r="WOV40" s="2"/>
      <c r="WOW40" s="2"/>
      <c r="WOX40" s="2"/>
      <c r="WOY40" s="2"/>
      <c r="WOZ40" s="2"/>
      <c r="WPA40" s="2"/>
      <c r="WPB40" s="2"/>
      <c r="WPC40" s="2"/>
      <c r="WPD40" s="2"/>
      <c r="WPE40" s="2"/>
      <c r="WPF40" s="2"/>
      <c r="WPG40" s="2"/>
      <c r="WPH40" s="2"/>
      <c r="WPI40" s="2"/>
      <c r="WPJ40" s="2"/>
      <c r="WPK40" s="2"/>
      <c r="WPL40" s="2"/>
      <c r="WPM40" s="2"/>
      <c r="WPN40" s="2"/>
      <c r="WPO40" s="2"/>
      <c r="WPP40" s="2"/>
      <c r="WPQ40" s="2"/>
      <c r="WPR40" s="2"/>
      <c r="WPS40" s="2"/>
      <c r="WPT40" s="2"/>
      <c r="WPU40" s="2"/>
      <c r="WPV40" s="2"/>
      <c r="WPW40" s="2"/>
      <c r="WPX40" s="2"/>
      <c r="WPY40" s="2"/>
      <c r="WPZ40" s="2"/>
      <c r="WQA40" s="2"/>
      <c r="WQB40" s="2"/>
      <c r="WQC40" s="2"/>
      <c r="WQD40" s="2"/>
      <c r="WQE40" s="2"/>
      <c r="WQF40" s="2"/>
      <c r="WQG40" s="2"/>
      <c r="WQH40" s="2"/>
      <c r="WQI40" s="2"/>
      <c r="WQJ40" s="2"/>
      <c r="WQK40" s="2"/>
      <c r="WQL40" s="2"/>
      <c r="WQM40" s="2"/>
      <c r="WQN40" s="2"/>
      <c r="WQO40" s="2"/>
      <c r="WQP40" s="2"/>
      <c r="WQQ40" s="2"/>
      <c r="WQR40" s="2"/>
      <c r="WQS40" s="2"/>
      <c r="WQT40" s="2"/>
      <c r="WQU40" s="2"/>
      <c r="WQV40" s="2"/>
      <c r="WQW40" s="2"/>
      <c r="WQX40" s="2"/>
      <c r="WQY40" s="2"/>
      <c r="WQZ40" s="2"/>
      <c r="WRA40" s="2"/>
      <c r="WRB40" s="2"/>
      <c r="WRC40" s="2"/>
      <c r="WRD40" s="2"/>
      <c r="WRE40" s="2"/>
      <c r="WRF40" s="2"/>
      <c r="WRG40" s="2"/>
      <c r="WRH40" s="2"/>
      <c r="WRI40" s="2"/>
      <c r="WRJ40" s="2"/>
      <c r="WRK40" s="2"/>
      <c r="WRL40" s="2"/>
      <c r="WRM40" s="2"/>
      <c r="WRN40" s="2"/>
      <c r="WRO40" s="2"/>
      <c r="WRP40" s="2"/>
      <c r="WRQ40" s="2"/>
      <c r="WRR40" s="2"/>
      <c r="WRS40" s="2"/>
      <c r="WRT40" s="2"/>
      <c r="WRU40" s="2"/>
      <c r="WRV40" s="2"/>
      <c r="WRW40" s="2"/>
      <c r="WRX40" s="2"/>
      <c r="WRY40" s="2"/>
      <c r="WRZ40" s="2"/>
      <c r="WSA40" s="2"/>
      <c r="WSB40" s="2"/>
      <c r="WSC40" s="2"/>
      <c r="WSD40" s="2"/>
      <c r="WSE40" s="2"/>
      <c r="WSF40" s="2"/>
      <c r="WSG40" s="2"/>
      <c r="WSH40" s="2"/>
      <c r="WSI40" s="2"/>
      <c r="WSJ40" s="2"/>
      <c r="WSK40" s="2"/>
      <c r="WSL40" s="2"/>
      <c r="WSM40" s="2"/>
      <c r="WSN40" s="2"/>
      <c r="WSO40" s="2"/>
      <c r="WSP40" s="2"/>
      <c r="WSQ40" s="2"/>
      <c r="WSR40" s="2"/>
      <c r="WSS40" s="2"/>
      <c r="WST40" s="2"/>
      <c r="WSU40" s="2"/>
      <c r="WSV40" s="2"/>
      <c r="WSW40" s="2"/>
      <c r="WSX40" s="2"/>
      <c r="WSY40" s="2"/>
      <c r="WSZ40" s="2"/>
      <c r="WTA40" s="2"/>
      <c r="WTB40" s="2"/>
      <c r="WTC40" s="2"/>
      <c r="WTD40" s="2"/>
      <c r="WTE40" s="2"/>
      <c r="WTF40" s="2"/>
      <c r="WTG40" s="2"/>
      <c r="WTH40" s="2"/>
      <c r="WTI40" s="2"/>
      <c r="WTJ40" s="2"/>
      <c r="WTK40" s="2"/>
      <c r="WTL40" s="2"/>
      <c r="WTM40" s="2"/>
      <c r="WTN40" s="2"/>
      <c r="WTO40" s="2"/>
      <c r="WTP40" s="2"/>
      <c r="WTQ40" s="2"/>
      <c r="WTR40" s="2"/>
      <c r="WTS40" s="2"/>
      <c r="WTT40" s="2"/>
      <c r="WTU40" s="2"/>
      <c r="WTV40" s="2"/>
      <c r="WTW40" s="2"/>
      <c r="WTX40" s="2"/>
      <c r="WTY40" s="2"/>
      <c r="WTZ40" s="2"/>
      <c r="WUA40" s="2"/>
      <c r="WUB40" s="2"/>
      <c r="WUC40" s="2"/>
      <c r="WUD40" s="2"/>
      <c r="WUE40" s="2"/>
      <c r="WUF40" s="2"/>
      <c r="WUG40" s="2"/>
      <c r="WUH40" s="2"/>
      <c r="WUI40" s="2"/>
      <c r="WUJ40" s="2"/>
      <c r="WUK40" s="2"/>
      <c r="WUL40" s="2"/>
      <c r="WUM40" s="2"/>
      <c r="WUN40" s="2"/>
      <c r="WUO40" s="2"/>
      <c r="WUP40" s="2"/>
      <c r="WUQ40" s="2"/>
      <c r="WUR40" s="2"/>
      <c r="WUS40" s="2"/>
      <c r="WUT40" s="2"/>
      <c r="WUU40" s="2"/>
      <c r="WUV40" s="2"/>
      <c r="WUW40" s="2"/>
      <c r="WUX40" s="2"/>
      <c r="WUY40" s="2"/>
      <c r="WUZ40" s="2"/>
      <c r="WVA40" s="2"/>
      <c r="WVB40" s="2"/>
      <c r="WVC40" s="2"/>
      <c r="WVD40" s="2"/>
      <c r="WVE40" s="2"/>
      <c r="WVF40" s="2"/>
      <c r="WVG40" s="2"/>
      <c r="WVH40" s="2"/>
    </row>
  </sheetData>
  <mergeCells count="6">
    <mergeCell ref="D7:E7"/>
    <mergeCell ref="B2:J2"/>
    <mergeCell ref="B3:J3"/>
    <mergeCell ref="B6:E6"/>
    <mergeCell ref="F6:G6"/>
    <mergeCell ref="H6:I6"/>
  </mergeCells>
  <printOptions horizontalCentered="1"/>
  <pageMargins left="0.7" right="0.7" top="1" bottom="0.75" header="0.5" footer="0.3"/>
  <pageSetup scale="95" orientation="landscape" r:id="rId1"/>
  <headerFooter>
    <oddHeader>&amp;R&amp;"Arial,Regular"&amp;10Cape Light Compact JPE
D.P.U. 25-154
Exhibit 3, Bill Impact Summary
October 31, 2025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4648-6755-4A68-BD16-902D960392FB}">
  <sheetPr codeName="Sheet27"/>
  <dimension ref="A1:T570"/>
  <sheetViews>
    <sheetView showGridLines="0" zoomScale="80" zoomScaleNormal="80" workbookViewId="0"/>
  </sheetViews>
  <sheetFormatPr defaultRowHeight="15" x14ac:dyDescent="0.2"/>
  <cols>
    <col min="1" max="1" width="3" style="50" customWidth="1"/>
    <col min="2" max="2" width="4.42578125" style="50" bestFit="1" customWidth="1"/>
    <col min="3" max="3" width="5" style="50" customWidth="1"/>
    <col min="4" max="5" width="16.42578125" style="50" customWidth="1"/>
    <col min="6" max="6" width="13.28515625" style="50" customWidth="1"/>
    <col min="7" max="7" width="13.5703125" style="50" customWidth="1"/>
    <col min="8" max="8" width="15.85546875" style="50" customWidth="1"/>
    <col min="9" max="9" width="2.5703125" style="50" customWidth="1"/>
    <col min="10" max="10" width="14.28515625" style="50" bestFit="1" customWidth="1"/>
    <col min="11" max="11" width="13.5703125" style="50" bestFit="1" customWidth="1"/>
    <col min="12" max="12" width="16.28515625" style="50" bestFit="1" customWidth="1"/>
    <col min="13" max="13" width="2.5703125" style="50" customWidth="1"/>
    <col min="14" max="14" width="16.28515625" style="50" bestFit="1" customWidth="1"/>
    <col min="15" max="15" width="10.5703125" style="50" bestFit="1" customWidth="1"/>
    <col min="16" max="16" width="2.5703125" style="50" customWidth="1"/>
    <col min="17" max="17" width="12.85546875" style="50" bestFit="1" customWidth="1"/>
    <col min="18" max="18" width="16.28515625" style="50" bestFit="1" customWidth="1"/>
    <col min="19" max="216" width="9.140625" style="50"/>
    <col min="217" max="218" width="14.28515625" style="50" customWidth="1"/>
    <col min="219" max="224" width="18.28515625" style="50" customWidth="1"/>
    <col min="225" max="225" width="23.85546875" style="50" customWidth="1"/>
    <col min="226" max="226" width="18.28515625" style="50" customWidth="1"/>
    <col min="227" max="227" width="17.140625" style="50" customWidth="1"/>
    <col min="228" max="230" width="15.5703125" style="50" customWidth="1"/>
    <col min="231" max="241" width="0" style="50" hidden="1" customWidth="1"/>
    <col min="242" max="472" width="9.140625" style="50"/>
    <col min="473" max="474" width="14.28515625" style="50" customWidth="1"/>
    <col min="475" max="480" width="18.28515625" style="50" customWidth="1"/>
    <col min="481" max="481" width="23.85546875" style="50" customWidth="1"/>
    <col min="482" max="482" width="18.28515625" style="50" customWidth="1"/>
    <col min="483" max="483" width="17.140625" style="50" customWidth="1"/>
    <col min="484" max="486" width="15.5703125" style="50" customWidth="1"/>
    <col min="487" max="497" width="0" style="50" hidden="1" customWidth="1"/>
    <col min="498" max="728" width="9.140625" style="50"/>
    <col min="729" max="730" width="14.28515625" style="50" customWidth="1"/>
    <col min="731" max="736" width="18.28515625" style="50" customWidth="1"/>
    <col min="737" max="737" width="23.85546875" style="50" customWidth="1"/>
    <col min="738" max="738" width="18.28515625" style="50" customWidth="1"/>
    <col min="739" max="739" width="17.140625" style="50" customWidth="1"/>
    <col min="740" max="742" width="15.5703125" style="50" customWidth="1"/>
    <col min="743" max="753" width="0" style="50" hidden="1" customWidth="1"/>
    <col min="754" max="984" width="9.140625" style="50"/>
    <col min="985" max="986" width="14.28515625" style="50" customWidth="1"/>
    <col min="987" max="992" width="18.28515625" style="50" customWidth="1"/>
    <col min="993" max="993" width="23.85546875" style="50" customWidth="1"/>
    <col min="994" max="994" width="18.28515625" style="50" customWidth="1"/>
    <col min="995" max="995" width="17.140625" style="50" customWidth="1"/>
    <col min="996" max="998" width="15.5703125" style="50" customWidth="1"/>
    <col min="999" max="1009" width="0" style="50" hidden="1" customWidth="1"/>
    <col min="1010" max="1240" width="9.140625" style="50"/>
    <col min="1241" max="1242" width="14.28515625" style="50" customWidth="1"/>
    <col min="1243" max="1248" width="18.28515625" style="50" customWidth="1"/>
    <col min="1249" max="1249" width="23.85546875" style="50" customWidth="1"/>
    <col min="1250" max="1250" width="18.28515625" style="50" customWidth="1"/>
    <col min="1251" max="1251" width="17.140625" style="50" customWidth="1"/>
    <col min="1252" max="1254" width="15.5703125" style="50" customWidth="1"/>
    <col min="1255" max="1265" width="0" style="50" hidden="1" customWidth="1"/>
    <col min="1266" max="1496" width="9.140625" style="50"/>
    <col min="1497" max="1498" width="14.28515625" style="50" customWidth="1"/>
    <col min="1499" max="1504" width="18.28515625" style="50" customWidth="1"/>
    <col min="1505" max="1505" width="23.85546875" style="50" customWidth="1"/>
    <col min="1506" max="1506" width="18.28515625" style="50" customWidth="1"/>
    <col min="1507" max="1507" width="17.140625" style="50" customWidth="1"/>
    <col min="1508" max="1510" width="15.5703125" style="50" customWidth="1"/>
    <col min="1511" max="1521" width="0" style="50" hidden="1" customWidth="1"/>
    <col min="1522" max="1752" width="9.140625" style="50"/>
    <col min="1753" max="1754" width="14.28515625" style="50" customWidth="1"/>
    <col min="1755" max="1760" width="18.28515625" style="50" customWidth="1"/>
    <col min="1761" max="1761" width="23.85546875" style="50" customWidth="1"/>
    <col min="1762" max="1762" width="18.28515625" style="50" customWidth="1"/>
    <col min="1763" max="1763" width="17.140625" style="50" customWidth="1"/>
    <col min="1764" max="1766" width="15.5703125" style="50" customWidth="1"/>
    <col min="1767" max="1777" width="0" style="50" hidden="1" customWidth="1"/>
    <col min="1778" max="2008" width="9.140625" style="50"/>
    <col min="2009" max="2010" width="14.28515625" style="50" customWidth="1"/>
    <col min="2011" max="2016" width="18.28515625" style="50" customWidth="1"/>
    <col min="2017" max="2017" width="23.85546875" style="50" customWidth="1"/>
    <col min="2018" max="2018" width="18.28515625" style="50" customWidth="1"/>
    <col min="2019" max="2019" width="17.140625" style="50" customWidth="1"/>
    <col min="2020" max="2022" width="15.5703125" style="50" customWidth="1"/>
    <col min="2023" max="2033" width="0" style="50" hidden="1" customWidth="1"/>
    <col min="2034" max="2264" width="9.140625" style="50"/>
    <col min="2265" max="2266" width="14.28515625" style="50" customWidth="1"/>
    <col min="2267" max="2272" width="18.28515625" style="50" customWidth="1"/>
    <col min="2273" max="2273" width="23.85546875" style="50" customWidth="1"/>
    <col min="2274" max="2274" width="18.28515625" style="50" customWidth="1"/>
    <col min="2275" max="2275" width="17.140625" style="50" customWidth="1"/>
    <col min="2276" max="2278" width="15.5703125" style="50" customWidth="1"/>
    <col min="2279" max="2289" width="0" style="50" hidden="1" customWidth="1"/>
    <col min="2290" max="2520" width="9.140625" style="50"/>
    <col min="2521" max="2522" width="14.28515625" style="50" customWidth="1"/>
    <col min="2523" max="2528" width="18.28515625" style="50" customWidth="1"/>
    <col min="2529" max="2529" width="23.85546875" style="50" customWidth="1"/>
    <col min="2530" max="2530" width="18.28515625" style="50" customWidth="1"/>
    <col min="2531" max="2531" width="17.140625" style="50" customWidth="1"/>
    <col min="2532" max="2534" width="15.5703125" style="50" customWidth="1"/>
    <col min="2535" max="2545" width="0" style="50" hidden="1" customWidth="1"/>
    <col min="2546" max="2776" width="9.140625" style="50"/>
    <col min="2777" max="2778" width="14.28515625" style="50" customWidth="1"/>
    <col min="2779" max="2784" width="18.28515625" style="50" customWidth="1"/>
    <col min="2785" max="2785" width="23.85546875" style="50" customWidth="1"/>
    <col min="2786" max="2786" width="18.28515625" style="50" customWidth="1"/>
    <col min="2787" max="2787" width="17.140625" style="50" customWidth="1"/>
    <col min="2788" max="2790" width="15.5703125" style="50" customWidth="1"/>
    <col min="2791" max="2801" width="0" style="50" hidden="1" customWidth="1"/>
    <col min="2802" max="3032" width="9.140625" style="50"/>
    <col min="3033" max="3034" width="14.28515625" style="50" customWidth="1"/>
    <col min="3035" max="3040" width="18.28515625" style="50" customWidth="1"/>
    <col min="3041" max="3041" width="23.85546875" style="50" customWidth="1"/>
    <col min="3042" max="3042" width="18.28515625" style="50" customWidth="1"/>
    <col min="3043" max="3043" width="17.140625" style="50" customWidth="1"/>
    <col min="3044" max="3046" width="15.5703125" style="50" customWidth="1"/>
    <col min="3047" max="3057" width="0" style="50" hidden="1" customWidth="1"/>
    <col min="3058" max="3288" width="9.140625" style="50"/>
    <col min="3289" max="3290" width="14.28515625" style="50" customWidth="1"/>
    <col min="3291" max="3296" width="18.28515625" style="50" customWidth="1"/>
    <col min="3297" max="3297" width="23.85546875" style="50" customWidth="1"/>
    <col min="3298" max="3298" width="18.28515625" style="50" customWidth="1"/>
    <col min="3299" max="3299" width="17.140625" style="50" customWidth="1"/>
    <col min="3300" max="3302" width="15.5703125" style="50" customWidth="1"/>
    <col min="3303" max="3313" width="0" style="50" hidden="1" customWidth="1"/>
    <col min="3314" max="3544" width="9.140625" style="50"/>
    <col min="3545" max="3546" width="14.28515625" style="50" customWidth="1"/>
    <col min="3547" max="3552" width="18.28515625" style="50" customWidth="1"/>
    <col min="3553" max="3553" width="23.85546875" style="50" customWidth="1"/>
    <col min="3554" max="3554" width="18.28515625" style="50" customWidth="1"/>
    <col min="3555" max="3555" width="17.140625" style="50" customWidth="1"/>
    <col min="3556" max="3558" width="15.5703125" style="50" customWidth="1"/>
    <col min="3559" max="3569" width="0" style="50" hidden="1" customWidth="1"/>
    <col min="3570" max="3800" width="9.140625" style="50"/>
    <col min="3801" max="3802" width="14.28515625" style="50" customWidth="1"/>
    <col min="3803" max="3808" width="18.28515625" style="50" customWidth="1"/>
    <col min="3809" max="3809" width="23.85546875" style="50" customWidth="1"/>
    <col min="3810" max="3810" width="18.28515625" style="50" customWidth="1"/>
    <col min="3811" max="3811" width="17.140625" style="50" customWidth="1"/>
    <col min="3812" max="3814" width="15.5703125" style="50" customWidth="1"/>
    <col min="3815" max="3825" width="0" style="50" hidden="1" customWidth="1"/>
    <col min="3826" max="4056" width="9.140625" style="50"/>
    <col min="4057" max="4058" width="14.28515625" style="50" customWidth="1"/>
    <col min="4059" max="4064" width="18.28515625" style="50" customWidth="1"/>
    <col min="4065" max="4065" width="23.85546875" style="50" customWidth="1"/>
    <col min="4066" max="4066" width="18.28515625" style="50" customWidth="1"/>
    <col min="4067" max="4067" width="17.140625" style="50" customWidth="1"/>
    <col min="4068" max="4070" width="15.5703125" style="50" customWidth="1"/>
    <col min="4071" max="4081" width="0" style="50" hidden="1" customWidth="1"/>
    <col min="4082" max="4312" width="9.140625" style="50"/>
    <col min="4313" max="4314" width="14.28515625" style="50" customWidth="1"/>
    <col min="4315" max="4320" width="18.28515625" style="50" customWidth="1"/>
    <col min="4321" max="4321" width="23.85546875" style="50" customWidth="1"/>
    <col min="4322" max="4322" width="18.28515625" style="50" customWidth="1"/>
    <col min="4323" max="4323" width="17.140625" style="50" customWidth="1"/>
    <col min="4324" max="4326" width="15.5703125" style="50" customWidth="1"/>
    <col min="4327" max="4337" width="0" style="50" hidden="1" customWidth="1"/>
    <col min="4338" max="4568" width="9.140625" style="50"/>
    <col min="4569" max="4570" width="14.28515625" style="50" customWidth="1"/>
    <col min="4571" max="4576" width="18.28515625" style="50" customWidth="1"/>
    <col min="4577" max="4577" width="23.85546875" style="50" customWidth="1"/>
    <col min="4578" max="4578" width="18.28515625" style="50" customWidth="1"/>
    <col min="4579" max="4579" width="17.140625" style="50" customWidth="1"/>
    <col min="4580" max="4582" width="15.5703125" style="50" customWidth="1"/>
    <col min="4583" max="4593" width="0" style="50" hidden="1" customWidth="1"/>
    <col min="4594" max="4824" width="9.140625" style="50"/>
    <col min="4825" max="4826" width="14.28515625" style="50" customWidth="1"/>
    <col min="4827" max="4832" width="18.28515625" style="50" customWidth="1"/>
    <col min="4833" max="4833" width="23.85546875" style="50" customWidth="1"/>
    <col min="4834" max="4834" width="18.28515625" style="50" customWidth="1"/>
    <col min="4835" max="4835" width="17.140625" style="50" customWidth="1"/>
    <col min="4836" max="4838" width="15.5703125" style="50" customWidth="1"/>
    <col min="4839" max="4849" width="0" style="50" hidden="1" customWidth="1"/>
    <col min="4850" max="5080" width="9.140625" style="50"/>
    <col min="5081" max="5082" width="14.28515625" style="50" customWidth="1"/>
    <col min="5083" max="5088" width="18.28515625" style="50" customWidth="1"/>
    <col min="5089" max="5089" width="23.85546875" style="50" customWidth="1"/>
    <col min="5090" max="5090" width="18.28515625" style="50" customWidth="1"/>
    <col min="5091" max="5091" width="17.140625" style="50" customWidth="1"/>
    <col min="5092" max="5094" width="15.5703125" style="50" customWidth="1"/>
    <col min="5095" max="5105" width="0" style="50" hidden="1" customWidth="1"/>
    <col min="5106" max="5336" width="9.140625" style="50"/>
    <col min="5337" max="5338" width="14.28515625" style="50" customWidth="1"/>
    <col min="5339" max="5344" width="18.28515625" style="50" customWidth="1"/>
    <col min="5345" max="5345" width="23.85546875" style="50" customWidth="1"/>
    <col min="5346" max="5346" width="18.28515625" style="50" customWidth="1"/>
    <col min="5347" max="5347" width="17.140625" style="50" customWidth="1"/>
    <col min="5348" max="5350" width="15.5703125" style="50" customWidth="1"/>
    <col min="5351" max="5361" width="0" style="50" hidden="1" customWidth="1"/>
    <col min="5362" max="5592" width="9.140625" style="50"/>
    <col min="5593" max="5594" width="14.28515625" style="50" customWidth="1"/>
    <col min="5595" max="5600" width="18.28515625" style="50" customWidth="1"/>
    <col min="5601" max="5601" width="23.85546875" style="50" customWidth="1"/>
    <col min="5602" max="5602" width="18.28515625" style="50" customWidth="1"/>
    <col min="5603" max="5603" width="17.140625" style="50" customWidth="1"/>
    <col min="5604" max="5606" width="15.5703125" style="50" customWidth="1"/>
    <col min="5607" max="5617" width="0" style="50" hidden="1" customWidth="1"/>
    <col min="5618" max="5848" width="9.140625" style="50"/>
    <col min="5849" max="5850" width="14.28515625" style="50" customWidth="1"/>
    <col min="5851" max="5856" width="18.28515625" style="50" customWidth="1"/>
    <col min="5857" max="5857" width="23.85546875" style="50" customWidth="1"/>
    <col min="5858" max="5858" width="18.28515625" style="50" customWidth="1"/>
    <col min="5859" max="5859" width="17.140625" style="50" customWidth="1"/>
    <col min="5860" max="5862" width="15.5703125" style="50" customWidth="1"/>
    <col min="5863" max="5873" width="0" style="50" hidden="1" customWidth="1"/>
    <col min="5874" max="6104" width="9.140625" style="50"/>
    <col min="6105" max="6106" width="14.28515625" style="50" customWidth="1"/>
    <col min="6107" max="6112" width="18.28515625" style="50" customWidth="1"/>
    <col min="6113" max="6113" width="23.85546875" style="50" customWidth="1"/>
    <col min="6114" max="6114" width="18.28515625" style="50" customWidth="1"/>
    <col min="6115" max="6115" width="17.140625" style="50" customWidth="1"/>
    <col min="6116" max="6118" width="15.5703125" style="50" customWidth="1"/>
    <col min="6119" max="6129" width="0" style="50" hidden="1" customWidth="1"/>
    <col min="6130" max="6360" width="9.140625" style="50"/>
    <col min="6361" max="6362" width="14.28515625" style="50" customWidth="1"/>
    <col min="6363" max="6368" width="18.28515625" style="50" customWidth="1"/>
    <col min="6369" max="6369" width="23.85546875" style="50" customWidth="1"/>
    <col min="6370" max="6370" width="18.28515625" style="50" customWidth="1"/>
    <col min="6371" max="6371" width="17.140625" style="50" customWidth="1"/>
    <col min="6372" max="6374" width="15.5703125" style="50" customWidth="1"/>
    <col min="6375" max="6385" width="0" style="50" hidden="1" customWidth="1"/>
    <col min="6386" max="6616" width="9.140625" style="50"/>
    <col min="6617" max="6618" width="14.28515625" style="50" customWidth="1"/>
    <col min="6619" max="6624" width="18.28515625" style="50" customWidth="1"/>
    <col min="6625" max="6625" width="23.85546875" style="50" customWidth="1"/>
    <col min="6626" max="6626" width="18.28515625" style="50" customWidth="1"/>
    <col min="6627" max="6627" width="17.140625" style="50" customWidth="1"/>
    <col min="6628" max="6630" width="15.5703125" style="50" customWidth="1"/>
    <col min="6631" max="6641" width="0" style="50" hidden="1" customWidth="1"/>
    <col min="6642" max="6872" width="9.140625" style="50"/>
    <col min="6873" max="6874" width="14.28515625" style="50" customWidth="1"/>
    <col min="6875" max="6880" width="18.28515625" style="50" customWidth="1"/>
    <col min="6881" max="6881" width="23.85546875" style="50" customWidth="1"/>
    <col min="6882" max="6882" width="18.28515625" style="50" customWidth="1"/>
    <col min="6883" max="6883" width="17.140625" style="50" customWidth="1"/>
    <col min="6884" max="6886" width="15.5703125" style="50" customWidth="1"/>
    <col min="6887" max="6897" width="0" style="50" hidden="1" customWidth="1"/>
    <col min="6898" max="7128" width="9.140625" style="50"/>
    <col min="7129" max="7130" width="14.28515625" style="50" customWidth="1"/>
    <col min="7131" max="7136" width="18.28515625" style="50" customWidth="1"/>
    <col min="7137" max="7137" width="23.85546875" style="50" customWidth="1"/>
    <col min="7138" max="7138" width="18.28515625" style="50" customWidth="1"/>
    <col min="7139" max="7139" width="17.140625" style="50" customWidth="1"/>
    <col min="7140" max="7142" width="15.5703125" style="50" customWidth="1"/>
    <col min="7143" max="7153" width="0" style="50" hidden="1" customWidth="1"/>
    <col min="7154" max="7384" width="9.140625" style="50"/>
    <col min="7385" max="7386" width="14.28515625" style="50" customWidth="1"/>
    <col min="7387" max="7392" width="18.28515625" style="50" customWidth="1"/>
    <col min="7393" max="7393" width="23.85546875" style="50" customWidth="1"/>
    <col min="7394" max="7394" width="18.28515625" style="50" customWidth="1"/>
    <col min="7395" max="7395" width="17.140625" style="50" customWidth="1"/>
    <col min="7396" max="7398" width="15.5703125" style="50" customWidth="1"/>
    <col min="7399" max="7409" width="0" style="50" hidden="1" customWidth="1"/>
    <col min="7410" max="7640" width="9.140625" style="50"/>
    <col min="7641" max="7642" width="14.28515625" style="50" customWidth="1"/>
    <col min="7643" max="7648" width="18.28515625" style="50" customWidth="1"/>
    <col min="7649" max="7649" width="23.85546875" style="50" customWidth="1"/>
    <col min="7650" max="7650" width="18.28515625" style="50" customWidth="1"/>
    <col min="7651" max="7651" width="17.140625" style="50" customWidth="1"/>
    <col min="7652" max="7654" width="15.5703125" style="50" customWidth="1"/>
    <col min="7655" max="7665" width="0" style="50" hidden="1" customWidth="1"/>
    <col min="7666" max="7896" width="9.140625" style="50"/>
    <col min="7897" max="7898" width="14.28515625" style="50" customWidth="1"/>
    <col min="7899" max="7904" width="18.28515625" style="50" customWidth="1"/>
    <col min="7905" max="7905" width="23.85546875" style="50" customWidth="1"/>
    <col min="7906" max="7906" width="18.28515625" style="50" customWidth="1"/>
    <col min="7907" max="7907" width="17.140625" style="50" customWidth="1"/>
    <col min="7908" max="7910" width="15.5703125" style="50" customWidth="1"/>
    <col min="7911" max="7921" width="0" style="50" hidden="1" customWidth="1"/>
    <col min="7922" max="8152" width="9.140625" style="50"/>
    <col min="8153" max="8154" width="14.28515625" style="50" customWidth="1"/>
    <col min="8155" max="8160" width="18.28515625" style="50" customWidth="1"/>
    <col min="8161" max="8161" width="23.85546875" style="50" customWidth="1"/>
    <col min="8162" max="8162" width="18.28515625" style="50" customWidth="1"/>
    <col min="8163" max="8163" width="17.140625" style="50" customWidth="1"/>
    <col min="8164" max="8166" width="15.5703125" style="50" customWidth="1"/>
    <col min="8167" max="8177" width="0" style="50" hidden="1" customWidth="1"/>
    <col min="8178" max="8408" width="9.140625" style="50"/>
    <col min="8409" max="8410" width="14.28515625" style="50" customWidth="1"/>
    <col min="8411" max="8416" width="18.28515625" style="50" customWidth="1"/>
    <col min="8417" max="8417" width="23.85546875" style="50" customWidth="1"/>
    <col min="8418" max="8418" width="18.28515625" style="50" customWidth="1"/>
    <col min="8419" max="8419" width="17.140625" style="50" customWidth="1"/>
    <col min="8420" max="8422" width="15.5703125" style="50" customWidth="1"/>
    <col min="8423" max="8433" width="0" style="50" hidden="1" customWidth="1"/>
    <col min="8434" max="8664" width="9.140625" style="50"/>
    <col min="8665" max="8666" width="14.28515625" style="50" customWidth="1"/>
    <col min="8667" max="8672" width="18.28515625" style="50" customWidth="1"/>
    <col min="8673" max="8673" width="23.85546875" style="50" customWidth="1"/>
    <col min="8674" max="8674" width="18.28515625" style="50" customWidth="1"/>
    <col min="8675" max="8675" width="17.140625" style="50" customWidth="1"/>
    <col min="8676" max="8678" width="15.5703125" style="50" customWidth="1"/>
    <col min="8679" max="8689" width="0" style="50" hidden="1" customWidth="1"/>
    <col min="8690" max="8920" width="9.140625" style="50"/>
    <col min="8921" max="8922" width="14.28515625" style="50" customWidth="1"/>
    <col min="8923" max="8928" width="18.28515625" style="50" customWidth="1"/>
    <col min="8929" max="8929" width="23.85546875" style="50" customWidth="1"/>
    <col min="8930" max="8930" width="18.28515625" style="50" customWidth="1"/>
    <col min="8931" max="8931" width="17.140625" style="50" customWidth="1"/>
    <col min="8932" max="8934" width="15.5703125" style="50" customWidth="1"/>
    <col min="8935" max="8945" width="0" style="50" hidden="1" customWidth="1"/>
    <col min="8946" max="9176" width="9.140625" style="50"/>
    <col min="9177" max="9178" width="14.28515625" style="50" customWidth="1"/>
    <col min="9179" max="9184" width="18.28515625" style="50" customWidth="1"/>
    <col min="9185" max="9185" width="23.85546875" style="50" customWidth="1"/>
    <col min="9186" max="9186" width="18.28515625" style="50" customWidth="1"/>
    <col min="9187" max="9187" width="17.140625" style="50" customWidth="1"/>
    <col min="9188" max="9190" width="15.5703125" style="50" customWidth="1"/>
    <col min="9191" max="9201" width="0" style="50" hidden="1" customWidth="1"/>
    <col min="9202" max="9432" width="9.140625" style="50"/>
    <col min="9433" max="9434" width="14.28515625" style="50" customWidth="1"/>
    <col min="9435" max="9440" width="18.28515625" style="50" customWidth="1"/>
    <col min="9441" max="9441" width="23.85546875" style="50" customWidth="1"/>
    <col min="9442" max="9442" width="18.28515625" style="50" customWidth="1"/>
    <col min="9443" max="9443" width="17.140625" style="50" customWidth="1"/>
    <col min="9444" max="9446" width="15.5703125" style="50" customWidth="1"/>
    <col min="9447" max="9457" width="0" style="50" hidden="1" customWidth="1"/>
    <col min="9458" max="9688" width="9.140625" style="50"/>
    <col min="9689" max="9690" width="14.28515625" style="50" customWidth="1"/>
    <col min="9691" max="9696" width="18.28515625" style="50" customWidth="1"/>
    <col min="9697" max="9697" width="23.85546875" style="50" customWidth="1"/>
    <col min="9698" max="9698" width="18.28515625" style="50" customWidth="1"/>
    <col min="9699" max="9699" width="17.140625" style="50" customWidth="1"/>
    <col min="9700" max="9702" width="15.5703125" style="50" customWidth="1"/>
    <col min="9703" max="9713" width="0" style="50" hidden="1" customWidth="1"/>
    <col min="9714" max="9944" width="9.140625" style="50"/>
    <col min="9945" max="9946" width="14.28515625" style="50" customWidth="1"/>
    <col min="9947" max="9952" width="18.28515625" style="50" customWidth="1"/>
    <col min="9953" max="9953" width="23.85546875" style="50" customWidth="1"/>
    <col min="9954" max="9954" width="18.28515625" style="50" customWidth="1"/>
    <col min="9955" max="9955" width="17.140625" style="50" customWidth="1"/>
    <col min="9956" max="9958" width="15.5703125" style="50" customWidth="1"/>
    <col min="9959" max="9969" width="0" style="50" hidden="1" customWidth="1"/>
    <col min="9970" max="10200" width="9.140625" style="50"/>
    <col min="10201" max="10202" width="14.28515625" style="50" customWidth="1"/>
    <col min="10203" max="10208" width="18.28515625" style="50" customWidth="1"/>
    <col min="10209" max="10209" width="23.85546875" style="50" customWidth="1"/>
    <col min="10210" max="10210" width="18.28515625" style="50" customWidth="1"/>
    <col min="10211" max="10211" width="17.140625" style="50" customWidth="1"/>
    <col min="10212" max="10214" width="15.5703125" style="50" customWidth="1"/>
    <col min="10215" max="10225" width="0" style="50" hidden="1" customWidth="1"/>
    <col min="10226" max="10456" width="9.140625" style="50"/>
    <col min="10457" max="10458" width="14.28515625" style="50" customWidth="1"/>
    <col min="10459" max="10464" width="18.28515625" style="50" customWidth="1"/>
    <col min="10465" max="10465" width="23.85546875" style="50" customWidth="1"/>
    <col min="10466" max="10466" width="18.28515625" style="50" customWidth="1"/>
    <col min="10467" max="10467" width="17.140625" style="50" customWidth="1"/>
    <col min="10468" max="10470" width="15.5703125" style="50" customWidth="1"/>
    <col min="10471" max="10481" width="0" style="50" hidden="1" customWidth="1"/>
    <col min="10482" max="10712" width="9.140625" style="50"/>
    <col min="10713" max="10714" width="14.28515625" style="50" customWidth="1"/>
    <col min="10715" max="10720" width="18.28515625" style="50" customWidth="1"/>
    <col min="10721" max="10721" width="23.85546875" style="50" customWidth="1"/>
    <col min="10722" max="10722" width="18.28515625" style="50" customWidth="1"/>
    <col min="10723" max="10723" width="17.140625" style="50" customWidth="1"/>
    <col min="10724" max="10726" width="15.5703125" style="50" customWidth="1"/>
    <col min="10727" max="10737" width="0" style="50" hidden="1" customWidth="1"/>
    <col min="10738" max="10968" width="9.140625" style="50"/>
    <col min="10969" max="10970" width="14.28515625" style="50" customWidth="1"/>
    <col min="10971" max="10976" width="18.28515625" style="50" customWidth="1"/>
    <col min="10977" max="10977" width="23.85546875" style="50" customWidth="1"/>
    <col min="10978" max="10978" width="18.28515625" style="50" customWidth="1"/>
    <col min="10979" max="10979" width="17.140625" style="50" customWidth="1"/>
    <col min="10980" max="10982" width="15.5703125" style="50" customWidth="1"/>
    <col min="10983" max="10993" width="0" style="50" hidden="1" customWidth="1"/>
    <col min="10994" max="11224" width="9.140625" style="50"/>
    <col min="11225" max="11226" width="14.28515625" style="50" customWidth="1"/>
    <col min="11227" max="11232" width="18.28515625" style="50" customWidth="1"/>
    <col min="11233" max="11233" width="23.85546875" style="50" customWidth="1"/>
    <col min="11234" max="11234" width="18.28515625" style="50" customWidth="1"/>
    <col min="11235" max="11235" width="17.140625" style="50" customWidth="1"/>
    <col min="11236" max="11238" width="15.5703125" style="50" customWidth="1"/>
    <col min="11239" max="11249" width="0" style="50" hidden="1" customWidth="1"/>
    <col min="11250" max="11480" width="9.140625" style="50"/>
    <col min="11481" max="11482" width="14.28515625" style="50" customWidth="1"/>
    <col min="11483" max="11488" width="18.28515625" style="50" customWidth="1"/>
    <col min="11489" max="11489" width="23.85546875" style="50" customWidth="1"/>
    <col min="11490" max="11490" width="18.28515625" style="50" customWidth="1"/>
    <col min="11491" max="11491" width="17.140625" style="50" customWidth="1"/>
    <col min="11492" max="11494" width="15.5703125" style="50" customWidth="1"/>
    <col min="11495" max="11505" width="0" style="50" hidden="1" customWidth="1"/>
    <col min="11506" max="11736" width="9.140625" style="50"/>
    <col min="11737" max="11738" width="14.28515625" style="50" customWidth="1"/>
    <col min="11739" max="11744" width="18.28515625" style="50" customWidth="1"/>
    <col min="11745" max="11745" width="23.85546875" style="50" customWidth="1"/>
    <col min="11746" max="11746" width="18.28515625" style="50" customWidth="1"/>
    <col min="11747" max="11747" width="17.140625" style="50" customWidth="1"/>
    <col min="11748" max="11750" width="15.5703125" style="50" customWidth="1"/>
    <col min="11751" max="11761" width="0" style="50" hidden="1" customWidth="1"/>
    <col min="11762" max="11992" width="9.140625" style="50"/>
    <col min="11993" max="11994" width="14.28515625" style="50" customWidth="1"/>
    <col min="11995" max="12000" width="18.28515625" style="50" customWidth="1"/>
    <col min="12001" max="12001" width="23.85546875" style="50" customWidth="1"/>
    <col min="12002" max="12002" width="18.28515625" style="50" customWidth="1"/>
    <col min="12003" max="12003" width="17.140625" style="50" customWidth="1"/>
    <col min="12004" max="12006" width="15.5703125" style="50" customWidth="1"/>
    <col min="12007" max="12017" width="0" style="50" hidden="1" customWidth="1"/>
    <col min="12018" max="12248" width="9.140625" style="50"/>
    <col min="12249" max="12250" width="14.28515625" style="50" customWidth="1"/>
    <col min="12251" max="12256" width="18.28515625" style="50" customWidth="1"/>
    <col min="12257" max="12257" width="23.85546875" style="50" customWidth="1"/>
    <col min="12258" max="12258" width="18.28515625" style="50" customWidth="1"/>
    <col min="12259" max="12259" width="17.140625" style="50" customWidth="1"/>
    <col min="12260" max="12262" width="15.5703125" style="50" customWidth="1"/>
    <col min="12263" max="12273" width="0" style="50" hidden="1" customWidth="1"/>
    <col min="12274" max="12504" width="9.140625" style="50"/>
    <col min="12505" max="12506" width="14.28515625" style="50" customWidth="1"/>
    <col min="12507" max="12512" width="18.28515625" style="50" customWidth="1"/>
    <col min="12513" max="12513" width="23.85546875" style="50" customWidth="1"/>
    <col min="12514" max="12514" width="18.28515625" style="50" customWidth="1"/>
    <col min="12515" max="12515" width="17.140625" style="50" customWidth="1"/>
    <col min="12516" max="12518" width="15.5703125" style="50" customWidth="1"/>
    <col min="12519" max="12529" width="0" style="50" hidden="1" customWidth="1"/>
    <col min="12530" max="12760" width="9.140625" style="50"/>
    <col min="12761" max="12762" width="14.28515625" style="50" customWidth="1"/>
    <col min="12763" max="12768" width="18.28515625" style="50" customWidth="1"/>
    <col min="12769" max="12769" width="23.85546875" style="50" customWidth="1"/>
    <col min="12770" max="12770" width="18.28515625" style="50" customWidth="1"/>
    <col min="12771" max="12771" width="17.140625" style="50" customWidth="1"/>
    <col min="12772" max="12774" width="15.5703125" style="50" customWidth="1"/>
    <col min="12775" max="12785" width="0" style="50" hidden="1" customWidth="1"/>
    <col min="12786" max="13016" width="9.140625" style="50"/>
    <col min="13017" max="13018" width="14.28515625" style="50" customWidth="1"/>
    <col min="13019" max="13024" width="18.28515625" style="50" customWidth="1"/>
    <col min="13025" max="13025" width="23.85546875" style="50" customWidth="1"/>
    <col min="13026" max="13026" width="18.28515625" style="50" customWidth="1"/>
    <col min="13027" max="13027" width="17.140625" style="50" customWidth="1"/>
    <col min="13028" max="13030" width="15.5703125" style="50" customWidth="1"/>
    <col min="13031" max="13041" width="0" style="50" hidden="1" customWidth="1"/>
    <col min="13042" max="13272" width="9.140625" style="50"/>
    <col min="13273" max="13274" width="14.28515625" style="50" customWidth="1"/>
    <col min="13275" max="13280" width="18.28515625" style="50" customWidth="1"/>
    <col min="13281" max="13281" width="23.85546875" style="50" customWidth="1"/>
    <col min="13282" max="13282" width="18.28515625" style="50" customWidth="1"/>
    <col min="13283" max="13283" width="17.140625" style="50" customWidth="1"/>
    <col min="13284" max="13286" width="15.5703125" style="50" customWidth="1"/>
    <col min="13287" max="13297" width="0" style="50" hidden="1" customWidth="1"/>
    <col min="13298" max="13528" width="9.140625" style="50"/>
    <col min="13529" max="13530" width="14.28515625" style="50" customWidth="1"/>
    <col min="13531" max="13536" width="18.28515625" style="50" customWidth="1"/>
    <col min="13537" max="13537" width="23.85546875" style="50" customWidth="1"/>
    <col min="13538" max="13538" width="18.28515625" style="50" customWidth="1"/>
    <col min="13539" max="13539" width="17.140625" style="50" customWidth="1"/>
    <col min="13540" max="13542" width="15.5703125" style="50" customWidth="1"/>
    <col min="13543" max="13553" width="0" style="50" hidden="1" customWidth="1"/>
    <col min="13554" max="13784" width="9.140625" style="50"/>
    <col min="13785" max="13786" width="14.28515625" style="50" customWidth="1"/>
    <col min="13787" max="13792" width="18.28515625" style="50" customWidth="1"/>
    <col min="13793" max="13793" width="23.85546875" style="50" customWidth="1"/>
    <col min="13794" max="13794" width="18.28515625" style="50" customWidth="1"/>
    <col min="13795" max="13795" width="17.140625" style="50" customWidth="1"/>
    <col min="13796" max="13798" width="15.5703125" style="50" customWidth="1"/>
    <col min="13799" max="13809" width="0" style="50" hidden="1" customWidth="1"/>
    <col min="13810" max="14040" width="9.140625" style="50"/>
    <col min="14041" max="14042" width="14.28515625" style="50" customWidth="1"/>
    <col min="14043" max="14048" width="18.28515625" style="50" customWidth="1"/>
    <col min="14049" max="14049" width="23.85546875" style="50" customWidth="1"/>
    <col min="14050" max="14050" width="18.28515625" style="50" customWidth="1"/>
    <col min="14051" max="14051" width="17.140625" style="50" customWidth="1"/>
    <col min="14052" max="14054" width="15.5703125" style="50" customWidth="1"/>
    <col min="14055" max="14065" width="0" style="50" hidden="1" customWidth="1"/>
    <col min="14066" max="14296" width="9.140625" style="50"/>
    <col min="14297" max="14298" width="14.28515625" style="50" customWidth="1"/>
    <col min="14299" max="14304" width="18.28515625" style="50" customWidth="1"/>
    <col min="14305" max="14305" width="23.85546875" style="50" customWidth="1"/>
    <col min="14306" max="14306" width="18.28515625" style="50" customWidth="1"/>
    <col min="14307" max="14307" width="17.140625" style="50" customWidth="1"/>
    <col min="14308" max="14310" width="15.5703125" style="50" customWidth="1"/>
    <col min="14311" max="14321" width="0" style="50" hidden="1" customWidth="1"/>
    <col min="14322" max="14552" width="9.140625" style="50"/>
    <col min="14553" max="14554" width="14.28515625" style="50" customWidth="1"/>
    <col min="14555" max="14560" width="18.28515625" style="50" customWidth="1"/>
    <col min="14561" max="14561" width="23.85546875" style="50" customWidth="1"/>
    <col min="14562" max="14562" width="18.28515625" style="50" customWidth="1"/>
    <col min="14563" max="14563" width="17.140625" style="50" customWidth="1"/>
    <col min="14564" max="14566" width="15.5703125" style="50" customWidth="1"/>
    <col min="14567" max="14577" width="0" style="50" hidden="1" customWidth="1"/>
    <col min="14578" max="14808" width="9.140625" style="50"/>
    <col min="14809" max="14810" width="14.28515625" style="50" customWidth="1"/>
    <col min="14811" max="14816" width="18.28515625" style="50" customWidth="1"/>
    <col min="14817" max="14817" width="23.85546875" style="50" customWidth="1"/>
    <col min="14818" max="14818" width="18.28515625" style="50" customWidth="1"/>
    <col min="14819" max="14819" width="17.140625" style="50" customWidth="1"/>
    <col min="14820" max="14822" width="15.5703125" style="50" customWidth="1"/>
    <col min="14823" max="14833" width="0" style="50" hidden="1" customWidth="1"/>
    <col min="14834" max="15064" width="9.140625" style="50"/>
    <col min="15065" max="15066" width="14.28515625" style="50" customWidth="1"/>
    <col min="15067" max="15072" width="18.28515625" style="50" customWidth="1"/>
    <col min="15073" max="15073" width="23.85546875" style="50" customWidth="1"/>
    <col min="15074" max="15074" width="18.28515625" style="50" customWidth="1"/>
    <col min="15075" max="15075" width="17.140625" style="50" customWidth="1"/>
    <col min="15076" max="15078" width="15.5703125" style="50" customWidth="1"/>
    <col min="15079" max="15089" width="0" style="50" hidden="1" customWidth="1"/>
    <col min="15090" max="15320" width="9.140625" style="50"/>
    <col min="15321" max="15322" width="14.28515625" style="50" customWidth="1"/>
    <col min="15323" max="15328" width="18.28515625" style="50" customWidth="1"/>
    <col min="15329" max="15329" width="23.85546875" style="50" customWidth="1"/>
    <col min="15330" max="15330" width="18.28515625" style="50" customWidth="1"/>
    <col min="15331" max="15331" width="17.140625" style="50" customWidth="1"/>
    <col min="15332" max="15334" width="15.5703125" style="50" customWidth="1"/>
    <col min="15335" max="15345" width="0" style="50" hidden="1" customWidth="1"/>
    <col min="15346" max="15576" width="9.140625" style="50"/>
    <col min="15577" max="15578" width="14.28515625" style="50" customWidth="1"/>
    <col min="15579" max="15584" width="18.28515625" style="50" customWidth="1"/>
    <col min="15585" max="15585" width="23.85546875" style="50" customWidth="1"/>
    <col min="15586" max="15586" width="18.28515625" style="50" customWidth="1"/>
    <col min="15587" max="15587" width="17.140625" style="50" customWidth="1"/>
    <col min="15588" max="15590" width="15.5703125" style="50" customWidth="1"/>
    <col min="15591" max="15601" width="0" style="50" hidden="1" customWidth="1"/>
    <col min="15602" max="15832" width="9.140625" style="50"/>
    <col min="15833" max="15834" width="14.28515625" style="50" customWidth="1"/>
    <col min="15835" max="15840" width="18.28515625" style="50" customWidth="1"/>
    <col min="15841" max="15841" width="23.85546875" style="50" customWidth="1"/>
    <col min="15842" max="15842" width="18.28515625" style="50" customWidth="1"/>
    <col min="15843" max="15843" width="17.140625" style="50" customWidth="1"/>
    <col min="15844" max="15846" width="15.5703125" style="50" customWidth="1"/>
    <col min="15847" max="15857" width="0" style="50" hidden="1" customWidth="1"/>
    <col min="15858" max="16088" width="9.140625" style="50"/>
    <col min="16089" max="16090" width="14.28515625" style="50" customWidth="1"/>
    <col min="16091" max="16096" width="18.28515625" style="50" customWidth="1"/>
    <col min="16097" max="16097" width="23.85546875" style="50" customWidth="1"/>
    <col min="16098" max="16098" width="18.28515625" style="50" customWidth="1"/>
    <col min="16099" max="16099" width="17.140625" style="50" customWidth="1"/>
    <col min="16100" max="16102" width="15.5703125" style="50" customWidth="1"/>
    <col min="16103" max="16113" width="0" style="50" hidden="1" customWidth="1"/>
    <col min="16114" max="16384" width="9.140625" style="50"/>
  </cols>
  <sheetData>
    <row r="1" spans="1:18" x14ac:dyDescent="0.2">
      <c r="A1" s="49"/>
      <c r="D1" s="49"/>
      <c r="J1" s="49"/>
    </row>
    <row r="3" spans="1:18" x14ac:dyDescent="0.2"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8" x14ac:dyDescent="0.2">
      <c r="B4" s="51" t="s">
        <v>32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x14ac:dyDescent="0.2">
      <c r="B5" s="51" t="s">
        <v>83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8" ht="15.75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8" ht="15.75" x14ac:dyDescent="0.25">
      <c r="B7" s="53" t="s">
        <v>11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8" ht="15.75" x14ac:dyDescent="0.25">
      <c r="B8" s="54"/>
      <c r="C8" s="54"/>
      <c r="D8" s="55"/>
      <c r="E8" s="55"/>
      <c r="F8" s="55"/>
      <c r="G8" s="55"/>
      <c r="H8" s="56"/>
      <c r="I8" s="56"/>
      <c r="J8"/>
      <c r="K8"/>
      <c r="L8"/>
      <c r="M8"/>
      <c r="N8"/>
      <c r="O8"/>
    </row>
    <row r="9" spans="1:18" ht="15.75" x14ac:dyDescent="0.25">
      <c r="B9" s="54"/>
      <c r="C9" s="54"/>
      <c r="D9" s="55"/>
      <c r="E9" s="55"/>
      <c r="F9" s="55"/>
      <c r="G9" s="55"/>
      <c r="H9" s="57"/>
      <c r="I9" s="57"/>
      <c r="J9"/>
      <c r="K9"/>
      <c r="L9"/>
      <c r="M9"/>
      <c r="N9"/>
      <c r="O9"/>
    </row>
    <row r="10" spans="1:18" ht="15.75" x14ac:dyDescent="0.25">
      <c r="B10" s="58">
        <f>IF(D10&lt;&gt;"",COUNTA($D10:D$10),"")</f>
        <v>1</v>
      </c>
      <c r="C10" s="58"/>
      <c r="D10" s="54" t="s">
        <v>33</v>
      </c>
      <c r="E10" s="54"/>
      <c r="F10" s="59" t="s">
        <v>80</v>
      </c>
      <c r="G10" s="60"/>
      <c r="H10" s="59"/>
      <c r="I10" s="57"/>
      <c r="J10" s="60" t="s">
        <v>81</v>
      </c>
      <c r="K10" s="61"/>
      <c r="L10" s="61"/>
      <c r="M10"/>
      <c r="N10" s="61" t="s">
        <v>34</v>
      </c>
      <c r="O10" s="61"/>
    </row>
    <row r="11" spans="1:18" ht="15.75" x14ac:dyDescent="0.25">
      <c r="B11" s="58">
        <f>IF(D11&lt;&gt;"",COUNTA($D$10:D11),"")</f>
        <v>2</v>
      </c>
      <c r="C11" s="58"/>
      <c r="D11" s="62" t="s">
        <v>35</v>
      </c>
      <c r="E11" s="62"/>
      <c r="F11" s="63" t="s">
        <v>36</v>
      </c>
      <c r="G11" s="62" t="s">
        <v>37</v>
      </c>
      <c r="H11" s="63" t="s">
        <v>38</v>
      </c>
      <c r="I11" s="57"/>
      <c r="J11" s="62" t="s">
        <v>36</v>
      </c>
      <c r="K11" s="62" t="s">
        <v>37</v>
      </c>
      <c r="L11" s="62" t="s">
        <v>38</v>
      </c>
      <c r="M11"/>
      <c r="N11" s="62" t="s">
        <v>39</v>
      </c>
      <c r="O11" s="62" t="s">
        <v>10</v>
      </c>
    </row>
    <row r="12" spans="1:18" x14ac:dyDescent="0.2">
      <c r="B12" s="58">
        <f>IF(D12&lt;&gt;"",COUNTA($D$10:D12),"")</f>
        <v>3</v>
      </c>
      <c r="C12" s="58"/>
      <c r="D12" s="64">
        <v>100</v>
      </c>
      <c r="E12" s="64"/>
      <c r="F12" s="65">
        <f t="shared" ref="F12:F25" si="0">ROUND(SUM($G$31:$G$56)*D12,2)+G$30</f>
        <v>29.88</v>
      </c>
      <c r="G12" s="65">
        <f t="shared" ref="G12:G25" si="1">ROUND($G$57*D12,2)</f>
        <v>13.22</v>
      </c>
      <c r="H12" s="65">
        <f t="shared" ref="H12:H25" si="2">SUM(F12:G12)</f>
        <v>43.1</v>
      </c>
      <c r="I12" s="65"/>
      <c r="J12" s="65">
        <f t="shared" ref="J12:J25" si="3">ROUND(SUM($H$31:$H$56)*D12,2)+H$30</f>
        <v>30.1</v>
      </c>
      <c r="K12" s="65">
        <f t="shared" ref="K12:K25" si="4">ROUND($H$57*D12,2)</f>
        <v>13.22</v>
      </c>
      <c r="L12" s="65">
        <f t="shared" ref="L12:L25" si="5">SUM(J12:K12)</f>
        <v>43.32</v>
      </c>
      <c r="M12" s="65"/>
      <c r="N12" s="65">
        <f t="shared" ref="N12:N25" si="6">+L12-H12</f>
        <v>0.21999999999999886</v>
      </c>
      <c r="O12" s="66">
        <f t="shared" ref="O12:O25" si="7">+N12/H12</f>
        <v>5.1044083526681867E-3</v>
      </c>
      <c r="R12" s="67"/>
    </row>
    <row r="13" spans="1:18" x14ac:dyDescent="0.2">
      <c r="B13" s="58">
        <f>IF(D13&lt;&gt;"",COUNTA($D$10:D13),"")</f>
        <v>4</v>
      </c>
      <c r="C13" s="58"/>
      <c r="D13" s="64">
        <v>200</v>
      </c>
      <c r="E13" s="64"/>
      <c r="F13" s="65">
        <f t="shared" si="0"/>
        <v>49.77</v>
      </c>
      <c r="G13" s="65">
        <f t="shared" si="1"/>
        <v>26.44</v>
      </c>
      <c r="H13" s="65">
        <f t="shared" si="2"/>
        <v>76.210000000000008</v>
      </c>
      <c r="I13" s="65"/>
      <c r="J13" s="65">
        <f t="shared" si="3"/>
        <v>50.2</v>
      </c>
      <c r="K13" s="65">
        <f t="shared" si="4"/>
        <v>26.44</v>
      </c>
      <c r="L13" s="65">
        <f t="shared" si="5"/>
        <v>76.64</v>
      </c>
      <c r="M13" s="65"/>
      <c r="N13" s="65">
        <f t="shared" si="6"/>
        <v>0.42999999999999261</v>
      </c>
      <c r="O13" s="66">
        <f t="shared" si="7"/>
        <v>5.6423041595590152E-3</v>
      </c>
      <c r="R13" s="67"/>
    </row>
    <row r="14" spans="1:18" x14ac:dyDescent="0.2">
      <c r="B14" s="58">
        <f>IF(D14&lt;&gt;"",COUNTA($D$10:D14),"")</f>
        <v>5</v>
      </c>
      <c r="C14" s="58"/>
      <c r="D14" s="64">
        <v>300</v>
      </c>
      <c r="E14" s="64"/>
      <c r="F14" s="65">
        <f t="shared" si="0"/>
        <v>69.650000000000006</v>
      </c>
      <c r="G14" s="65">
        <f t="shared" si="1"/>
        <v>39.659999999999997</v>
      </c>
      <c r="H14" s="65">
        <f t="shared" si="2"/>
        <v>109.31</v>
      </c>
      <c r="I14" s="65"/>
      <c r="J14" s="65">
        <f t="shared" si="3"/>
        <v>70.3</v>
      </c>
      <c r="K14" s="65">
        <f t="shared" si="4"/>
        <v>39.659999999999997</v>
      </c>
      <c r="L14" s="65">
        <f t="shared" si="5"/>
        <v>109.96</v>
      </c>
      <c r="M14" s="65"/>
      <c r="N14" s="65">
        <f t="shared" si="6"/>
        <v>0.64999999999999147</v>
      </c>
      <c r="O14" s="66">
        <f t="shared" si="7"/>
        <v>5.9463909980787804E-3</v>
      </c>
      <c r="R14" s="67"/>
    </row>
    <row r="15" spans="1:18" x14ac:dyDescent="0.2">
      <c r="B15" s="58">
        <f>IF(D15&lt;&gt;"",COUNTA($D$10:D15),"")</f>
        <v>6</v>
      </c>
      <c r="C15" s="58"/>
      <c r="D15" s="64">
        <v>400</v>
      </c>
      <c r="E15" s="64"/>
      <c r="F15" s="65">
        <f t="shared" si="0"/>
        <v>89.54</v>
      </c>
      <c r="G15" s="65">
        <f t="shared" si="1"/>
        <v>52.88</v>
      </c>
      <c r="H15" s="65">
        <f t="shared" si="2"/>
        <v>142.42000000000002</v>
      </c>
      <c r="I15" s="65"/>
      <c r="J15" s="65">
        <f t="shared" si="3"/>
        <v>90.4</v>
      </c>
      <c r="K15" s="65">
        <f t="shared" si="4"/>
        <v>52.88</v>
      </c>
      <c r="L15" s="65">
        <f t="shared" si="5"/>
        <v>143.28</v>
      </c>
      <c r="M15" s="65"/>
      <c r="N15" s="65">
        <f t="shared" si="6"/>
        <v>0.85999999999998522</v>
      </c>
      <c r="O15" s="66">
        <f t="shared" si="7"/>
        <v>6.0384777418900793E-3</v>
      </c>
      <c r="R15" s="67"/>
    </row>
    <row r="16" spans="1:18" x14ac:dyDescent="0.2">
      <c r="B16" s="58">
        <f>IF(D16&lt;&gt;"",COUNTA($D$10:D16),"")</f>
        <v>7</v>
      </c>
      <c r="C16" s="58"/>
      <c r="D16" s="64">
        <v>500</v>
      </c>
      <c r="E16" s="64"/>
      <c r="F16" s="65">
        <f t="shared" si="0"/>
        <v>109.42</v>
      </c>
      <c r="G16" s="65">
        <f t="shared" si="1"/>
        <v>66.099999999999994</v>
      </c>
      <c r="H16" s="65">
        <f t="shared" si="2"/>
        <v>175.51999999999998</v>
      </c>
      <c r="I16" s="65"/>
      <c r="J16" s="65">
        <f t="shared" si="3"/>
        <v>110.5</v>
      </c>
      <c r="K16" s="65">
        <f t="shared" si="4"/>
        <v>66.099999999999994</v>
      </c>
      <c r="L16" s="65">
        <f t="shared" si="5"/>
        <v>176.6</v>
      </c>
      <c r="M16" s="65"/>
      <c r="N16" s="65">
        <f t="shared" si="6"/>
        <v>1.0800000000000125</v>
      </c>
      <c r="O16" s="66">
        <f t="shared" si="7"/>
        <v>6.1531449407475651E-3</v>
      </c>
      <c r="R16" s="67"/>
    </row>
    <row r="17" spans="2:18" x14ac:dyDescent="0.2">
      <c r="B17" s="58">
        <f>IF(D17&lt;&gt;"",COUNTA($D$10:D17),"")</f>
        <v>8</v>
      </c>
      <c r="C17" s="58"/>
      <c r="D17" s="64">
        <v>600</v>
      </c>
      <c r="E17" s="64"/>
      <c r="F17" s="65">
        <f t="shared" si="0"/>
        <v>129.30000000000001</v>
      </c>
      <c r="G17" s="65">
        <f t="shared" si="1"/>
        <v>79.31</v>
      </c>
      <c r="H17" s="65">
        <f t="shared" si="2"/>
        <v>208.61</v>
      </c>
      <c r="I17" s="65"/>
      <c r="J17" s="65">
        <f t="shared" si="3"/>
        <v>130.59</v>
      </c>
      <c r="K17" s="65">
        <f t="shared" si="4"/>
        <v>79.31</v>
      </c>
      <c r="L17" s="65">
        <f t="shared" si="5"/>
        <v>209.9</v>
      </c>
      <c r="M17" s="65"/>
      <c r="N17" s="65">
        <f t="shared" si="6"/>
        <v>1.289999999999992</v>
      </c>
      <c r="O17" s="66">
        <f t="shared" si="7"/>
        <v>6.1837879296294139E-3</v>
      </c>
      <c r="R17" s="67"/>
    </row>
    <row r="18" spans="2:18" x14ac:dyDescent="0.2">
      <c r="B18" s="58">
        <f>IF(D18&lt;&gt;"",COUNTA($D$10:D18),"")</f>
        <v>9</v>
      </c>
      <c r="C18" s="58"/>
      <c r="D18" s="64">
        <v>700</v>
      </c>
      <c r="E18" s="64"/>
      <c r="F18" s="65">
        <f t="shared" si="0"/>
        <v>149.19</v>
      </c>
      <c r="G18" s="65">
        <f t="shared" si="1"/>
        <v>92.53</v>
      </c>
      <c r="H18" s="65">
        <f t="shared" si="2"/>
        <v>241.72</v>
      </c>
      <c r="I18" s="65"/>
      <c r="J18" s="65">
        <f t="shared" si="3"/>
        <v>150.69</v>
      </c>
      <c r="K18" s="65">
        <f t="shared" si="4"/>
        <v>92.53</v>
      </c>
      <c r="L18" s="65">
        <f t="shared" si="5"/>
        <v>243.22</v>
      </c>
      <c r="M18" s="65"/>
      <c r="N18" s="65">
        <f t="shared" si="6"/>
        <v>1.5</v>
      </c>
      <c r="O18" s="66">
        <f t="shared" si="7"/>
        <v>6.2055270560979646E-3</v>
      </c>
      <c r="R18" s="67"/>
    </row>
    <row r="19" spans="2:18" x14ac:dyDescent="0.2">
      <c r="B19" s="58">
        <f>IF(D19&lt;&gt;"",COUNTA($D$10:D19),"")</f>
        <v>10</v>
      </c>
      <c r="C19" s="58"/>
      <c r="D19" s="64">
        <v>800</v>
      </c>
      <c r="E19" s="64"/>
      <c r="F19" s="65">
        <f t="shared" si="0"/>
        <v>169.07</v>
      </c>
      <c r="G19" s="65">
        <f t="shared" si="1"/>
        <v>105.75</v>
      </c>
      <c r="H19" s="65">
        <f t="shared" si="2"/>
        <v>274.82</v>
      </c>
      <c r="I19" s="65"/>
      <c r="J19" s="65">
        <f t="shared" si="3"/>
        <v>170.79</v>
      </c>
      <c r="K19" s="65">
        <f t="shared" si="4"/>
        <v>105.75</v>
      </c>
      <c r="L19" s="65">
        <f t="shared" si="5"/>
        <v>276.53999999999996</v>
      </c>
      <c r="M19" s="65"/>
      <c r="N19" s="65">
        <f t="shared" si="6"/>
        <v>1.7199999999999704</v>
      </c>
      <c r="O19" s="66">
        <f t="shared" si="7"/>
        <v>6.2586420202313166E-3</v>
      </c>
      <c r="R19" s="67"/>
    </row>
    <row r="20" spans="2:18" x14ac:dyDescent="0.2">
      <c r="B20" s="58">
        <f>IF(D20&lt;&gt;"",COUNTA($D$10:D20),"")</f>
        <v>11</v>
      </c>
      <c r="C20" s="58"/>
      <c r="D20" s="64">
        <v>900</v>
      </c>
      <c r="E20" s="64"/>
      <c r="F20" s="65">
        <f t="shared" si="0"/>
        <v>188.96</v>
      </c>
      <c r="G20" s="65">
        <f t="shared" si="1"/>
        <v>118.97</v>
      </c>
      <c r="H20" s="65">
        <f t="shared" si="2"/>
        <v>307.93</v>
      </c>
      <c r="I20" s="65"/>
      <c r="J20" s="65">
        <f t="shared" si="3"/>
        <v>190.89</v>
      </c>
      <c r="K20" s="65">
        <f t="shared" si="4"/>
        <v>118.97</v>
      </c>
      <c r="L20" s="65">
        <f t="shared" si="5"/>
        <v>309.86</v>
      </c>
      <c r="M20" s="65"/>
      <c r="N20" s="65">
        <f t="shared" si="6"/>
        <v>1.9300000000000068</v>
      </c>
      <c r="O20" s="66">
        <f t="shared" si="7"/>
        <v>6.2676582340142461E-3</v>
      </c>
      <c r="R20" s="67"/>
    </row>
    <row r="21" spans="2:18" x14ac:dyDescent="0.2">
      <c r="B21" s="58">
        <f>IF(D21&lt;&gt;"",COUNTA($D$10:D21),"")</f>
        <v>12</v>
      </c>
      <c r="C21" s="58"/>
      <c r="D21" s="64">
        <v>1000</v>
      </c>
      <c r="E21" s="64"/>
      <c r="F21" s="65">
        <f t="shared" si="0"/>
        <v>208.84</v>
      </c>
      <c r="G21" s="65">
        <f t="shared" si="1"/>
        <v>132.19</v>
      </c>
      <c r="H21" s="65">
        <f t="shared" si="2"/>
        <v>341.03</v>
      </c>
      <c r="I21" s="65"/>
      <c r="J21" s="65">
        <f t="shared" si="3"/>
        <v>210.99</v>
      </c>
      <c r="K21" s="65">
        <f t="shared" si="4"/>
        <v>132.19</v>
      </c>
      <c r="L21" s="65">
        <f t="shared" si="5"/>
        <v>343.18</v>
      </c>
      <c r="M21" s="65"/>
      <c r="N21" s="65">
        <f t="shared" si="6"/>
        <v>2.1500000000000341</v>
      </c>
      <c r="O21" s="66">
        <f t="shared" si="7"/>
        <v>6.3044306952468529E-3</v>
      </c>
      <c r="R21" s="67"/>
    </row>
    <row r="22" spans="2:18" x14ac:dyDescent="0.2">
      <c r="B22" s="58">
        <f>IF(D22&lt;&gt;"",COUNTA($D$10:D22),"")</f>
        <v>13</v>
      </c>
      <c r="C22" s="58"/>
      <c r="D22" s="64">
        <v>1250</v>
      </c>
      <c r="E22" s="64"/>
      <c r="F22" s="65">
        <f t="shared" si="0"/>
        <v>258.55</v>
      </c>
      <c r="G22" s="65">
        <f t="shared" si="1"/>
        <v>165.24</v>
      </c>
      <c r="H22" s="65">
        <f t="shared" si="2"/>
        <v>423.79</v>
      </c>
      <c r="I22" s="65"/>
      <c r="J22" s="65">
        <f t="shared" si="3"/>
        <v>261.24</v>
      </c>
      <c r="K22" s="65">
        <f t="shared" si="4"/>
        <v>165.24</v>
      </c>
      <c r="L22" s="65">
        <f t="shared" si="5"/>
        <v>426.48</v>
      </c>
      <c r="M22" s="65"/>
      <c r="N22" s="65">
        <f t="shared" si="6"/>
        <v>2.6899999999999977</v>
      </c>
      <c r="O22" s="66">
        <f t="shared" si="7"/>
        <v>6.3474834233936562E-3</v>
      </c>
      <c r="R22" s="67"/>
    </row>
    <row r="23" spans="2:18" x14ac:dyDescent="0.2">
      <c r="B23" s="58">
        <f>IF(D23&lt;&gt;"",COUNTA($D$10:D23),"")</f>
        <v>14</v>
      </c>
      <c r="C23" s="58"/>
      <c r="D23" s="64">
        <v>1500</v>
      </c>
      <c r="E23" s="64"/>
      <c r="F23" s="65">
        <f t="shared" si="0"/>
        <v>308.26</v>
      </c>
      <c r="G23" s="65">
        <f t="shared" si="1"/>
        <v>198.29</v>
      </c>
      <c r="H23" s="65">
        <f t="shared" si="2"/>
        <v>506.54999999999995</v>
      </c>
      <c r="I23" s="65"/>
      <c r="J23" s="65">
        <f t="shared" si="3"/>
        <v>311.49</v>
      </c>
      <c r="K23" s="65">
        <f t="shared" si="4"/>
        <v>198.29</v>
      </c>
      <c r="L23" s="65">
        <f t="shared" si="5"/>
        <v>509.78</v>
      </c>
      <c r="M23" s="65"/>
      <c r="N23" s="65">
        <f t="shared" si="6"/>
        <v>3.2300000000000182</v>
      </c>
      <c r="O23" s="66">
        <f t="shared" si="7"/>
        <v>6.3764682657191166E-3</v>
      </c>
      <c r="R23" s="67"/>
    </row>
    <row r="24" spans="2:18" x14ac:dyDescent="0.2">
      <c r="B24" s="58">
        <f>IF(D24&lt;&gt;"",COUNTA($D$10:D24),"")</f>
        <v>15</v>
      </c>
      <c r="C24" s="58"/>
      <c r="D24" s="64">
        <v>2000</v>
      </c>
      <c r="E24" s="64"/>
      <c r="F24" s="65">
        <f t="shared" si="0"/>
        <v>407.68</v>
      </c>
      <c r="G24" s="65">
        <f t="shared" si="1"/>
        <v>264.38</v>
      </c>
      <c r="H24" s="65">
        <f t="shared" si="2"/>
        <v>672.06</v>
      </c>
      <c r="I24" s="65"/>
      <c r="J24" s="65">
        <f t="shared" si="3"/>
        <v>411.98</v>
      </c>
      <c r="K24" s="65">
        <f t="shared" si="4"/>
        <v>264.38</v>
      </c>
      <c r="L24" s="65">
        <f t="shared" si="5"/>
        <v>676.36</v>
      </c>
      <c r="M24" s="65"/>
      <c r="N24" s="65">
        <f>+L24-H24</f>
        <v>4.3000000000000682</v>
      </c>
      <c r="O24" s="66">
        <f t="shared" si="7"/>
        <v>6.3982382525370777E-3</v>
      </c>
      <c r="R24" s="67"/>
    </row>
    <row r="25" spans="2:18" x14ac:dyDescent="0.2">
      <c r="B25" s="58">
        <f>IF(D25&lt;&gt;"",COUNTA($D$10:D25),"")</f>
        <v>16</v>
      </c>
      <c r="C25" s="58" t="s">
        <v>40</v>
      </c>
      <c r="D25" s="64">
        <v>530</v>
      </c>
      <c r="E25" s="64"/>
      <c r="F25" s="65">
        <f t="shared" si="0"/>
        <v>115.39</v>
      </c>
      <c r="G25" s="65">
        <f t="shared" si="1"/>
        <v>70.06</v>
      </c>
      <c r="H25" s="65">
        <f t="shared" si="2"/>
        <v>185.45</v>
      </c>
      <c r="I25" s="65"/>
      <c r="J25" s="65">
        <f t="shared" si="3"/>
        <v>116.52</v>
      </c>
      <c r="K25" s="65">
        <f t="shared" si="4"/>
        <v>70.06</v>
      </c>
      <c r="L25" s="65">
        <f t="shared" si="5"/>
        <v>186.57999999999998</v>
      </c>
      <c r="M25" s="65"/>
      <c r="N25" s="65">
        <f t="shared" si="6"/>
        <v>1.1299999999999955</v>
      </c>
      <c r="O25" s="66">
        <f t="shared" si="7"/>
        <v>6.0932866001617448E-3</v>
      </c>
      <c r="R25" s="67"/>
    </row>
    <row r="26" spans="2:18" x14ac:dyDescent="0.2">
      <c r="B26" s="58" t="str">
        <f>IF(D26&lt;&gt;"",COUNTA($C$11:D26),"")</f>
        <v/>
      </c>
      <c r="C26" s="58"/>
      <c r="D26" s="68"/>
      <c r="E26" s="65"/>
      <c r="F26" s="69"/>
      <c r="G26" s="65"/>
      <c r="H26" s="69"/>
      <c r="I26" s="65"/>
      <c r="J26" s="65"/>
      <c r="K26" s="65"/>
      <c r="L26" s="70"/>
      <c r="M26" s="65"/>
      <c r="N26" s="66"/>
    </row>
    <row r="27" spans="2:18" ht="15.75" x14ac:dyDescent="0.25">
      <c r="B27" s="58" t="str">
        <f>IF(D27&lt;&gt;"",COUNTA($C$11:D27),"")</f>
        <v/>
      </c>
      <c r="C27" s="58"/>
      <c r="D27" s="71"/>
      <c r="E27" s="72"/>
      <c r="F27" s="73"/>
      <c r="G27" s="72"/>
      <c r="H27" s="73"/>
      <c r="I27" s="72"/>
      <c r="J27" s="72"/>
      <c r="K27" s="72"/>
      <c r="L27" s="74"/>
      <c r="M27" s="74"/>
      <c r="N27"/>
    </row>
    <row r="28" spans="2:18" ht="15.75" x14ac:dyDescent="0.25">
      <c r="B28" s="58">
        <f>IF(D28&lt;&gt;"",COUNTA($C$11:D28),"")</f>
        <v>17</v>
      </c>
      <c r="C28" s="58"/>
      <c r="D28" s="75" t="s">
        <v>21</v>
      </c>
      <c r="E28" s="70"/>
      <c r="F28" s="76"/>
      <c r="G28" s="77" t="str">
        <f>F10</f>
        <v>2025 In Effect</v>
      </c>
      <c r="H28" s="78" t="str">
        <f>J10</f>
        <v>2026 Proposed</v>
      </c>
      <c r="J28" s="79"/>
      <c r="K28" s="70"/>
      <c r="L28" s="80"/>
      <c r="M28" s="80"/>
      <c r="N28" s="81"/>
    </row>
    <row r="29" spans="2:18" ht="15.75" x14ac:dyDescent="0.25">
      <c r="B29" s="58">
        <f>IF(D29&lt;&gt;"",COUNTA($C$11:D29),"")</f>
        <v>18</v>
      </c>
      <c r="C29" s="58"/>
      <c r="D29" s="75" t="s">
        <v>21</v>
      </c>
      <c r="E29" s="70"/>
      <c r="F29" s="76"/>
      <c r="G29" s="82" t="s">
        <v>41</v>
      </c>
      <c r="H29" s="83" t="s">
        <v>41</v>
      </c>
      <c r="J29" s="82" t="s">
        <v>39</v>
      </c>
      <c r="K29" s="70"/>
      <c r="L29" s="84"/>
      <c r="M29" s="84"/>
      <c r="N29" s="84"/>
    </row>
    <row r="30" spans="2:18" ht="15.75" x14ac:dyDescent="0.25">
      <c r="B30" s="58">
        <f>IF(D30&lt;&gt;"",COUNTA($C$11:D30),"")</f>
        <v>19</v>
      </c>
      <c r="C30" s="58"/>
      <c r="D30" s="55" t="s">
        <v>42</v>
      </c>
      <c r="E30" s="70"/>
      <c r="F30" s="76"/>
      <c r="G30" s="85">
        <v>10</v>
      </c>
      <c r="H30" s="85">
        <v>10</v>
      </c>
      <c r="J30" s="85">
        <f t="shared" ref="J30:J57" si="8">+H30-G30</f>
        <v>0</v>
      </c>
      <c r="K30" s="70"/>
      <c r="L30" s="86"/>
      <c r="M30" s="87"/>
      <c r="N30" s="87"/>
      <c r="Q30" s="67"/>
    </row>
    <row r="31" spans="2:18" ht="15.75" x14ac:dyDescent="0.25">
      <c r="B31" s="58">
        <f>IF(D31&lt;&gt;"",COUNTA($C$11:D31),"")</f>
        <v>20</v>
      </c>
      <c r="C31" s="58"/>
      <c r="D31" s="88" t="s">
        <v>43</v>
      </c>
      <c r="E31" s="70"/>
      <c r="F31" s="76"/>
      <c r="G31" s="89">
        <v>6.2640000000000001E-2</v>
      </c>
      <c r="H31" s="89">
        <v>6.2640000000000001E-2</v>
      </c>
      <c r="J31" s="89">
        <f t="shared" si="8"/>
        <v>0</v>
      </c>
      <c r="K31" s="70"/>
      <c r="L31" s="86"/>
      <c r="M31" s="90"/>
      <c r="N31" s="87"/>
      <c r="Q31" s="67"/>
      <c r="R31" s="91"/>
    </row>
    <row r="32" spans="2:18" ht="15.75" x14ac:dyDescent="0.25">
      <c r="B32" s="58">
        <f>IF(D32&lt;&gt;"",COUNTA($C$11:D32),"")</f>
        <v>21</v>
      </c>
      <c r="C32" s="58"/>
      <c r="D32" s="92" t="s">
        <v>44</v>
      </c>
      <c r="E32" s="70"/>
      <c r="F32" s="76"/>
      <c r="G32" s="89">
        <v>-4.0000000000000003E-5</v>
      </c>
      <c r="H32" s="89">
        <v>-4.0000000000000003E-5</v>
      </c>
      <c r="J32" s="89">
        <f t="shared" si="8"/>
        <v>0</v>
      </c>
      <c r="K32" s="70"/>
      <c r="L32" s="86"/>
      <c r="M32" s="90"/>
      <c r="N32" s="87"/>
      <c r="Q32" s="67"/>
      <c r="R32" s="91"/>
    </row>
    <row r="33" spans="2:17" ht="15.75" x14ac:dyDescent="0.25">
      <c r="B33" s="58">
        <f>IF(D33&lt;&gt;"",COUNTA($C$11:D33),"")</f>
        <v>22</v>
      </c>
      <c r="C33" s="58"/>
      <c r="D33" s="92" t="s">
        <v>45</v>
      </c>
      <c r="E33" s="70"/>
      <c r="F33" s="76"/>
      <c r="G33" s="89">
        <v>-8.4999999999999995E-4</v>
      </c>
      <c r="H33" s="89">
        <v>-8.4999999999999995E-4</v>
      </c>
      <c r="J33" s="89">
        <f t="shared" si="8"/>
        <v>0</v>
      </c>
      <c r="K33" s="70"/>
      <c r="L33" s="86"/>
      <c r="M33" s="90"/>
      <c r="N33" s="87"/>
      <c r="Q33" s="67"/>
    </row>
    <row r="34" spans="2:17" ht="15.75" x14ac:dyDescent="0.25">
      <c r="B34" s="58">
        <f>IF(D34&lt;&gt;"",COUNTA($C$11:D34),"")</f>
        <v>23</v>
      </c>
      <c r="C34" s="58"/>
      <c r="D34" s="92" t="s">
        <v>46</v>
      </c>
      <c r="E34" s="70"/>
      <c r="F34" s="76"/>
      <c r="G34" s="89">
        <v>4.3099999999999996E-3</v>
      </c>
      <c r="H34" s="89">
        <v>4.3099999999999996E-3</v>
      </c>
      <c r="J34" s="89">
        <f t="shared" si="8"/>
        <v>0</v>
      </c>
      <c r="K34" s="70"/>
      <c r="L34" s="86"/>
      <c r="M34" s="90"/>
      <c r="N34" s="87"/>
      <c r="Q34" s="67"/>
    </row>
    <row r="35" spans="2:17" ht="15.75" x14ac:dyDescent="0.25">
      <c r="B35" s="58">
        <f>IF(D35&lt;&gt;"",COUNTA($C$11:D35),"")</f>
        <v>24</v>
      </c>
      <c r="C35" s="58"/>
      <c r="D35" s="92" t="s">
        <v>47</v>
      </c>
      <c r="E35" s="70"/>
      <c r="F35" s="76"/>
      <c r="G35" s="89">
        <v>1.047E-2</v>
      </c>
      <c r="H35" s="89">
        <v>1.047E-2</v>
      </c>
      <c r="J35" s="89">
        <f t="shared" si="8"/>
        <v>0</v>
      </c>
      <c r="K35" s="70"/>
      <c r="L35" s="86"/>
      <c r="M35" s="90"/>
      <c r="N35" s="87"/>
      <c r="Q35" s="67"/>
    </row>
    <row r="36" spans="2:17" ht="15.75" x14ac:dyDescent="0.25">
      <c r="B36" s="58">
        <f>IF(D36&lt;&gt;"",COUNTA($C$11:D36),"")</f>
        <v>25</v>
      </c>
      <c r="C36" s="58"/>
      <c r="D36" s="92" t="s">
        <v>48</v>
      </c>
      <c r="E36" s="70"/>
      <c r="F36" s="76"/>
      <c r="G36" s="89">
        <v>2.7499999999999998E-3</v>
      </c>
      <c r="H36" s="89">
        <v>2.7499999999999998E-3</v>
      </c>
      <c r="J36" s="89">
        <f t="shared" si="8"/>
        <v>0</v>
      </c>
      <c r="K36" s="70"/>
      <c r="L36" s="86"/>
      <c r="M36" s="90"/>
      <c r="N36" s="87"/>
      <c r="Q36" s="67"/>
    </row>
    <row r="37" spans="2:17" ht="15.75" x14ac:dyDescent="0.25">
      <c r="B37" s="58">
        <f>IF(D37&lt;&gt;"",COUNTA($C$11:D37),"")</f>
        <v>26</v>
      </c>
      <c r="C37" s="58"/>
      <c r="D37" s="92" t="s">
        <v>49</v>
      </c>
      <c r="E37" s="70"/>
      <c r="F37" s="70"/>
      <c r="G37" s="89">
        <v>1.6219999999999998E-2</v>
      </c>
      <c r="H37" s="89">
        <v>1.6219999999999998E-2</v>
      </c>
      <c r="J37" s="89">
        <f t="shared" si="8"/>
        <v>0</v>
      </c>
      <c r="K37" s="70"/>
      <c r="L37" s="86"/>
      <c r="M37" s="90"/>
      <c r="N37" s="87"/>
      <c r="Q37" s="67"/>
    </row>
    <row r="38" spans="2:17" ht="15.75" x14ac:dyDescent="0.25">
      <c r="B38" s="58">
        <f>IF(D38&lt;&gt;"",COUNTA($C$11:D38),"")</f>
        <v>27</v>
      </c>
      <c r="C38" s="58"/>
      <c r="D38" s="92" t="s">
        <v>50</v>
      </c>
      <c r="E38" s="70"/>
      <c r="F38" s="70"/>
      <c r="G38" s="89">
        <v>5.1999999999999995E-4</v>
      </c>
      <c r="H38" s="89">
        <v>5.1999999999999995E-4</v>
      </c>
      <c r="J38" s="89">
        <f t="shared" si="8"/>
        <v>0</v>
      </c>
      <c r="K38" s="70"/>
      <c r="L38" s="86"/>
      <c r="M38" s="90"/>
      <c r="N38" s="87"/>
      <c r="Q38" s="67"/>
    </row>
    <row r="39" spans="2:17" ht="15.75" x14ac:dyDescent="0.25">
      <c r="B39" s="58">
        <f>IF(D39&lt;&gt;"",COUNTA($C$11:D39),"")</f>
        <v>28</v>
      </c>
      <c r="C39" s="58"/>
      <c r="D39" s="92" t="s">
        <v>51</v>
      </c>
      <c r="E39" s="70"/>
      <c r="F39" s="70"/>
      <c r="G39" s="89">
        <v>2.0000000000000002E-5</v>
      </c>
      <c r="H39" s="89">
        <v>2.0000000000000002E-5</v>
      </c>
      <c r="J39" s="89">
        <f t="shared" si="8"/>
        <v>0</v>
      </c>
      <c r="K39" s="70"/>
      <c r="L39" s="86"/>
      <c r="M39" s="90"/>
      <c r="N39" s="87"/>
      <c r="Q39" s="67"/>
    </row>
    <row r="40" spans="2:17" ht="15.75" x14ac:dyDescent="0.25">
      <c r="B40" s="58">
        <f>IF(D40&lt;&gt;"",COUNTA($C$11:D40),"")</f>
        <v>29</v>
      </c>
      <c r="C40" s="58"/>
      <c r="D40" s="92" t="s">
        <v>52</v>
      </c>
      <c r="E40" s="70"/>
      <c r="F40" s="70"/>
      <c r="G40" s="89">
        <v>8.5000000000000006E-3</v>
      </c>
      <c r="H40" s="89">
        <v>8.5000000000000006E-3</v>
      </c>
      <c r="J40" s="89">
        <f t="shared" si="8"/>
        <v>0</v>
      </c>
      <c r="K40" s="70"/>
      <c r="L40" s="86"/>
      <c r="M40" s="90"/>
      <c r="N40" s="87"/>
      <c r="Q40" s="67"/>
    </row>
    <row r="41" spans="2:17" ht="15.75" x14ac:dyDescent="0.25">
      <c r="B41" s="58">
        <f>IF(D41&lt;&gt;"",COUNTA($C$11:D41),"")</f>
        <v>30</v>
      </c>
      <c r="C41" s="58"/>
      <c r="D41" s="92" t="s">
        <v>53</v>
      </c>
      <c r="E41" s="70"/>
      <c r="F41" s="70"/>
      <c r="G41" s="89">
        <v>0</v>
      </c>
      <c r="H41" s="89">
        <v>0</v>
      </c>
      <c r="J41" s="89">
        <f t="shared" si="8"/>
        <v>0</v>
      </c>
      <c r="K41" s="70"/>
      <c r="L41" s="86"/>
      <c r="M41" s="90"/>
      <c r="N41" s="87"/>
      <c r="Q41" s="67"/>
    </row>
    <row r="42" spans="2:17" ht="15.75" x14ac:dyDescent="0.25">
      <c r="B42" s="58">
        <f>IF(D42&lt;&gt;"",COUNTA($C$11:D42),"")</f>
        <v>31</v>
      </c>
      <c r="C42" s="58"/>
      <c r="D42" s="92" t="s">
        <v>54</v>
      </c>
      <c r="E42" s="70"/>
      <c r="F42" s="70"/>
      <c r="G42" s="89">
        <v>3.0699999999999998E-3</v>
      </c>
      <c r="H42" s="89">
        <v>3.0699999999999998E-3</v>
      </c>
      <c r="J42" s="89">
        <f t="shared" si="8"/>
        <v>0</v>
      </c>
      <c r="K42" s="70"/>
      <c r="L42" s="86"/>
      <c r="M42" s="90"/>
      <c r="N42" s="87"/>
      <c r="Q42" s="67"/>
    </row>
    <row r="43" spans="2:17" ht="15.75" x14ac:dyDescent="0.25">
      <c r="B43" s="58">
        <f>IF(D43&lt;&gt;"",COUNTA($C$11:D43),"")</f>
        <v>32</v>
      </c>
      <c r="C43" s="58"/>
      <c r="D43" s="92" t="s">
        <v>55</v>
      </c>
      <c r="E43" s="70"/>
      <c r="F43" s="70"/>
      <c r="G43" s="89">
        <v>1.7000000000000001E-4</v>
      </c>
      <c r="H43" s="89">
        <v>1.7000000000000001E-4</v>
      </c>
      <c r="J43" s="89">
        <f t="shared" si="8"/>
        <v>0</v>
      </c>
      <c r="K43" s="70"/>
      <c r="L43" s="86"/>
      <c r="M43" s="90"/>
      <c r="N43" s="87"/>
      <c r="Q43" s="67"/>
    </row>
    <row r="44" spans="2:17" ht="15.75" x14ac:dyDescent="0.25">
      <c r="B44" s="58">
        <f>IF(D44&lt;&gt;"",COUNTA($C$11:D44),"")</f>
        <v>33</v>
      </c>
      <c r="C44" s="58"/>
      <c r="D44" s="92" t="s">
        <v>56</v>
      </c>
      <c r="E44" s="70"/>
      <c r="F44" s="70"/>
      <c r="G44" s="89">
        <v>-3.1E-4</v>
      </c>
      <c r="H44" s="89">
        <v>-3.1E-4</v>
      </c>
      <c r="J44" s="89">
        <f t="shared" si="8"/>
        <v>0</v>
      </c>
      <c r="K44" s="70"/>
      <c r="L44" s="86"/>
      <c r="M44" s="90"/>
      <c r="N44" s="87"/>
      <c r="Q44" s="67"/>
    </row>
    <row r="45" spans="2:17" ht="15.75" x14ac:dyDescent="0.25">
      <c r="B45" s="58">
        <f>IF(D45&lt;&gt;"",COUNTA($C$11:D45),"")</f>
        <v>34</v>
      </c>
      <c r="C45" s="58"/>
      <c r="D45" s="92" t="s">
        <v>57</v>
      </c>
      <c r="E45" s="70"/>
      <c r="F45" s="70"/>
      <c r="G45" s="89">
        <v>1.8400000000000001E-3</v>
      </c>
      <c r="H45" s="89">
        <v>1.8400000000000001E-3</v>
      </c>
      <c r="J45" s="89">
        <f t="shared" si="8"/>
        <v>0</v>
      </c>
      <c r="K45" s="70"/>
      <c r="L45" s="86"/>
      <c r="M45" s="90"/>
      <c r="N45" s="87"/>
      <c r="Q45" s="67"/>
    </row>
    <row r="46" spans="2:17" ht="15.75" x14ac:dyDescent="0.25">
      <c r="B46" s="58">
        <f>IF(D46&lt;&gt;"",COUNTA($C$11:D46),"")</f>
        <v>35</v>
      </c>
      <c r="C46" s="58"/>
      <c r="D46" s="92" t="s">
        <v>58</v>
      </c>
      <c r="E46" s="70"/>
      <c r="F46" s="70"/>
      <c r="G46" s="89">
        <v>-8.3000000000000001E-4</v>
      </c>
      <c r="H46" s="89">
        <v>-8.3000000000000001E-4</v>
      </c>
      <c r="J46" s="89">
        <f t="shared" si="8"/>
        <v>0</v>
      </c>
      <c r="K46" s="70"/>
      <c r="L46" s="86"/>
      <c r="M46" s="90"/>
      <c r="N46" s="87"/>
      <c r="Q46" s="67"/>
    </row>
    <row r="47" spans="2:17" ht="15.75" x14ac:dyDescent="0.25">
      <c r="B47" s="58">
        <f>IF(D47&lt;&gt;"",COUNTA($C$11:D47),"")</f>
        <v>36</v>
      </c>
      <c r="C47" s="58"/>
      <c r="D47" s="92" t="s">
        <v>59</v>
      </c>
      <c r="E47" s="70"/>
      <c r="F47" s="70"/>
      <c r="G47" s="89">
        <v>1.8E-3</v>
      </c>
      <c r="H47" s="89">
        <v>1.8E-3</v>
      </c>
      <c r="J47" s="89">
        <f t="shared" si="8"/>
        <v>0</v>
      </c>
      <c r="K47" s="70"/>
      <c r="L47" s="86"/>
      <c r="M47" s="90"/>
      <c r="N47" s="87"/>
      <c r="Q47" s="67" t="s">
        <v>21</v>
      </c>
    </row>
    <row r="48" spans="2:17" ht="15.75" x14ac:dyDescent="0.25">
      <c r="B48" s="58">
        <f>IF(D48&lt;&gt;"",COUNTA($C$11:D48),"")</f>
        <v>37</v>
      </c>
      <c r="C48" s="58"/>
      <c r="D48" s="92" t="s">
        <v>60</v>
      </c>
      <c r="E48" s="70"/>
      <c r="F48" s="70"/>
      <c r="G48" s="89">
        <v>5.8500000000000002E-3</v>
      </c>
      <c r="H48" s="89">
        <v>5.8500000000000002E-3</v>
      </c>
      <c r="I48" s="89"/>
      <c r="J48" s="89">
        <f t="shared" si="8"/>
        <v>0</v>
      </c>
      <c r="K48" s="70"/>
      <c r="L48" s="86"/>
      <c r="M48" s="90"/>
      <c r="N48" s="87"/>
      <c r="Q48" s="67"/>
    </row>
    <row r="49" spans="2:17" ht="15.75" x14ac:dyDescent="0.25">
      <c r="B49" s="58">
        <f>IF(D49&lt;&gt;"",COUNTA($C$11:D49),"")</f>
        <v>38</v>
      </c>
      <c r="C49" s="58"/>
      <c r="D49" s="92" t="s">
        <v>61</v>
      </c>
      <c r="E49" s="70"/>
      <c r="F49" s="70"/>
      <c r="G49" s="89">
        <v>1E-4</v>
      </c>
      <c r="H49" s="89">
        <v>1E-4</v>
      </c>
      <c r="I49" s="89"/>
      <c r="J49" s="89">
        <f>+H49-G49</f>
        <v>0</v>
      </c>
      <c r="K49" s="70"/>
      <c r="L49" s="86"/>
      <c r="M49" s="90"/>
      <c r="N49" s="87"/>
      <c r="Q49" s="67"/>
    </row>
    <row r="50" spans="2:17" ht="15.75" x14ac:dyDescent="0.25">
      <c r="B50" s="58">
        <f>IF(D50&lt;&gt;"",COUNTA($C$11:D50),"")</f>
        <v>39</v>
      </c>
      <c r="C50" s="58"/>
      <c r="D50" s="92" t="s">
        <v>62</v>
      </c>
      <c r="E50" s="70"/>
      <c r="F50" s="70"/>
      <c r="G50" s="89">
        <v>0</v>
      </c>
      <c r="H50" s="89">
        <v>0</v>
      </c>
      <c r="I50" s="89"/>
      <c r="J50" s="89">
        <f>+H50-G50</f>
        <v>0</v>
      </c>
      <c r="K50" s="70"/>
      <c r="L50" s="86"/>
      <c r="M50" s="90"/>
      <c r="N50" s="87"/>
      <c r="Q50" s="67"/>
    </row>
    <row r="51" spans="2:17" ht="15.75" x14ac:dyDescent="0.25">
      <c r="B51" s="58">
        <f>IF(D51&lt;&gt;"",COUNTA($C$11:D51),"")</f>
        <v>40</v>
      </c>
      <c r="C51" s="58"/>
      <c r="D51" s="92" t="s">
        <v>63</v>
      </c>
      <c r="E51" s="70"/>
      <c r="F51" s="70"/>
      <c r="G51" s="89">
        <v>2.3800000000000002E-3</v>
      </c>
      <c r="H51" s="89">
        <v>2.3800000000000002E-3</v>
      </c>
      <c r="I51" s="89"/>
      <c r="J51" s="89">
        <f>+H51-G51</f>
        <v>0</v>
      </c>
      <c r="K51" s="70"/>
      <c r="L51" s="86"/>
      <c r="M51" s="90"/>
      <c r="N51" s="87"/>
      <c r="Q51" s="67"/>
    </row>
    <row r="52" spans="2:17" ht="15.75" x14ac:dyDescent="0.25">
      <c r="B52" s="58">
        <f>IF(D52&lt;&gt;"",COUNTA($C$11:D52),"")</f>
        <v>41</v>
      </c>
      <c r="C52" s="58"/>
      <c r="D52" s="92" t="s">
        <v>64</v>
      </c>
      <c r="E52" s="70"/>
      <c r="F52" s="70"/>
      <c r="G52" s="89">
        <v>-9.5E-4</v>
      </c>
      <c r="H52" s="89">
        <v>-9.5E-4</v>
      </c>
      <c r="I52" s="89"/>
      <c r="J52" s="89">
        <f>+H52-G52</f>
        <v>0</v>
      </c>
      <c r="K52" s="70"/>
      <c r="L52" s="86"/>
      <c r="M52" s="90"/>
      <c r="N52" s="87"/>
      <c r="Q52" s="67"/>
    </row>
    <row r="53" spans="2:17" ht="15.75" x14ac:dyDescent="0.25">
      <c r="B53" s="58">
        <f>IF(D53&lt;&gt;"",COUNTA($C$11:D53),"")</f>
        <v>42</v>
      </c>
      <c r="C53" s="58"/>
      <c r="D53" s="92" t="s">
        <v>65</v>
      </c>
      <c r="E53" s="70"/>
      <c r="F53" s="70"/>
      <c r="G53" s="89">
        <v>4.5449999999999997E-2</v>
      </c>
      <c r="H53" s="89">
        <v>4.5449999999999997E-2</v>
      </c>
      <c r="J53" s="89">
        <f t="shared" si="8"/>
        <v>0</v>
      </c>
      <c r="K53" s="70"/>
      <c r="L53" s="86"/>
      <c r="M53" s="90"/>
      <c r="N53" s="87"/>
      <c r="Q53" s="67"/>
    </row>
    <row r="54" spans="2:17" ht="15.75" x14ac:dyDescent="0.25">
      <c r="B54" s="58">
        <f>IF(D54&lt;&gt;"",COUNTA($C$11:D54),"")</f>
        <v>43</v>
      </c>
      <c r="C54" s="58"/>
      <c r="D54" s="88" t="s">
        <v>66</v>
      </c>
      <c r="E54" s="70"/>
      <c r="F54" s="70"/>
      <c r="G54" s="89">
        <v>3.2730000000000002E-2</v>
      </c>
      <c r="H54" s="89">
        <v>3.4880000000000001E-2</v>
      </c>
      <c r="J54" s="89">
        <f t="shared" si="8"/>
        <v>2.1499999999999991E-3</v>
      </c>
      <c r="K54" s="70"/>
      <c r="L54" s="86"/>
      <c r="M54" s="90"/>
      <c r="N54" s="87"/>
      <c r="Q54" s="67"/>
    </row>
    <row r="55" spans="2:17" ht="15.75" x14ac:dyDescent="0.25">
      <c r="B55" s="58">
        <f>IF(D55&lt;&gt;"",COUNTA($C$11:D55),"")</f>
        <v>44</v>
      </c>
      <c r="C55" s="58"/>
      <c r="D55" s="88" t="s">
        <v>67</v>
      </c>
      <c r="E55" s="70"/>
      <c r="F55" s="70"/>
      <c r="G55" s="89">
        <v>2.5000000000000001E-3</v>
      </c>
      <c r="H55" s="89">
        <v>2.5000000000000001E-3</v>
      </c>
      <c r="J55" s="89">
        <f t="shared" si="8"/>
        <v>0</v>
      </c>
      <c r="K55" s="70"/>
      <c r="L55" s="86"/>
      <c r="M55" s="90"/>
      <c r="N55" s="87"/>
      <c r="Q55" s="67"/>
    </row>
    <row r="56" spans="2:17" ht="15.75" x14ac:dyDescent="0.25">
      <c r="B56" s="58">
        <f>IF(D56&lt;&gt;"",COUNTA($C$11:D56),"")</f>
        <v>45</v>
      </c>
      <c r="C56" s="58"/>
      <c r="D56" s="88" t="s">
        <v>68</v>
      </c>
      <c r="E56" s="70"/>
      <c r="F56" s="70"/>
      <c r="G56" s="89">
        <v>5.0000000000000001E-4</v>
      </c>
      <c r="H56" s="89">
        <v>5.0000000000000001E-4</v>
      </c>
      <c r="J56" s="89">
        <f t="shared" si="8"/>
        <v>0</v>
      </c>
      <c r="K56" s="70"/>
      <c r="L56" s="86"/>
      <c r="M56" s="90"/>
      <c r="N56" s="87"/>
      <c r="Q56" s="67"/>
    </row>
    <row r="57" spans="2:17" ht="15.75" x14ac:dyDescent="0.25">
      <c r="B57" s="58">
        <f>IF(D57&lt;&gt;"",COUNTA($C$11:D57),"")</f>
        <v>46</v>
      </c>
      <c r="C57" s="58"/>
      <c r="D57" s="88" t="s">
        <v>69</v>
      </c>
      <c r="E57" s="70"/>
      <c r="F57" s="70"/>
      <c r="G57" s="89">
        <v>0.13219</v>
      </c>
      <c r="H57" s="89">
        <v>0.13219</v>
      </c>
      <c r="J57" s="89">
        <f t="shared" si="8"/>
        <v>0</v>
      </c>
      <c r="K57" s="70"/>
      <c r="L57" s="86"/>
      <c r="M57" s="90"/>
      <c r="N57" s="87"/>
      <c r="Q57" s="67"/>
    </row>
    <row r="58" spans="2:17" ht="15.75" x14ac:dyDescent="0.25">
      <c r="L58" s="90"/>
      <c r="M58" s="90"/>
      <c r="N58" s="90"/>
    </row>
    <row r="59" spans="2:17" ht="15.75" x14ac:dyDescent="0.25">
      <c r="L59" s="90"/>
      <c r="M59" s="90"/>
      <c r="N59" s="90"/>
    </row>
    <row r="60" spans="2:17" x14ac:dyDescent="0.2">
      <c r="B60" s="93" t="str">
        <f>$B$3</f>
        <v>Cape Light Compact JPE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</row>
    <row r="61" spans="2:17" x14ac:dyDescent="0.2">
      <c r="B61" s="93" t="str">
        <f>$B$4</f>
        <v>Calculation of Monthly Typical Bill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</row>
    <row r="62" spans="2:17" x14ac:dyDescent="0.2">
      <c r="B62" s="93" t="str">
        <f>$B$5</f>
        <v>Proposed January 1, 2026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</row>
    <row r="63" spans="2:17" ht="15.75" x14ac:dyDescent="0.25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2:17" ht="15.75" x14ac:dyDescent="0.25">
      <c r="B64" s="95" t="s">
        <v>13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2:15" ht="15.75" x14ac:dyDescent="0.25">
      <c r="B65" s="54"/>
      <c r="C65" s="54"/>
      <c r="D65" s="55"/>
      <c r="E65" s="55"/>
      <c r="F65" s="55"/>
      <c r="G65" s="56"/>
      <c r="H65" s="55"/>
      <c r="I65"/>
      <c r="J65"/>
      <c r="K65"/>
      <c r="L65"/>
      <c r="M65"/>
      <c r="N65"/>
    </row>
    <row r="66" spans="2:15" ht="15.75" x14ac:dyDescent="0.25">
      <c r="B66" s="54"/>
      <c r="C66" s="54"/>
      <c r="D66" s="55"/>
      <c r="E66" s="55"/>
      <c r="F66" s="55"/>
      <c r="G66" s="57"/>
      <c r="H66" s="55"/>
      <c r="I66"/>
      <c r="J66"/>
      <c r="K66"/>
      <c r="L66"/>
      <c r="M66"/>
      <c r="N66"/>
    </row>
    <row r="67" spans="2:15" ht="15.75" x14ac:dyDescent="0.25">
      <c r="B67" s="58">
        <f>IF(D67&lt;&gt;"",COUNTA($D$67:D67),"")</f>
        <v>1</v>
      </c>
      <c r="C67" s="58"/>
      <c r="D67" s="54" t="s">
        <v>33</v>
      </c>
      <c r="E67" s="54"/>
      <c r="F67" s="60" t="str">
        <f>$F$10</f>
        <v>2025 In Effect</v>
      </c>
      <c r="G67" s="60"/>
      <c r="H67" s="60"/>
      <c r="I67" s="55"/>
      <c r="J67" s="60" t="str">
        <f>$J$10</f>
        <v>2026 Proposed</v>
      </c>
      <c r="K67" s="61"/>
      <c r="L67" s="61"/>
      <c r="M67"/>
      <c r="N67" s="61" t="str">
        <f>$N$10</f>
        <v>Total Bill Impact</v>
      </c>
      <c r="O67" s="61"/>
    </row>
    <row r="68" spans="2:15" ht="15.75" x14ac:dyDescent="0.25">
      <c r="B68" s="58">
        <f>IF(D68&lt;&gt;"",COUNTA($D$67:D68),"")</f>
        <v>2</v>
      </c>
      <c r="C68" s="58"/>
      <c r="D68" s="62" t="s">
        <v>35</v>
      </c>
      <c r="E68" s="62"/>
      <c r="F68" s="62" t="str">
        <f>F$11</f>
        <v>Delivery</v>
      </c>
      <c r="G68" s="62" t="str">
        <f>G$11</f>
        <v>Supplier</v>
      </c>
      <c r="H68" s="62" t="str">
        <f>H$11</f>
        <v>Total</v>
      </c>
      <c r="I68" s="55"/>
      <c r="J68" s="62" t="str">
        <f>J$11</f>
        <v>Delivery</v>
      </c>
      <c r="K68" s="62" t="str">
        <f>K$11</f>
        <v>Supplier</v>
      </c>
      <c r="L68" s="62" t="str">
        <f>L$11</f>
        <v>Total</v>
      </c>
      <c r="M68"/>
      <c r="N68" s="62" t="str">
        <f>N$11</f>
        <v>Change</v>
      </c>
      <c r="O68" s="62" t="str">
        <f>O$11</f>
        <v>% Change</v>
      </c>
    </row>
    <row r="69" spans="2:15" x14ac:dyDescent="0.2">
      <c r="B69" s="58">
        <f>IF(D69&lt;&gt;"",COUNTA($D$67:D69),"")</f>
        <v>3</v>
      </c>
      <c r="C69" s="58"/>
      <c r="D69" s="64">
        <v>100</v>
      </c>
      <c r="E69" s="64"/>
      <c r="F69" s="65">
        <f t="shared" ref="F69:F82" si="9">ROUND(($D69*SUM($G$88:$G$113)+$G$87)*(1-$G$115),2)</f>
        <v>17.329999999999998</v>
      </c>
      <c r="G69" s="65">
        <f t="shared" ref="G69:G82" si="10">ROUND((G$114*$D69)*(1-G$115),2)</f>
        <v>7.67</v>
      </c>
      <c r="H69" s="65">
        <f t="shared" ref="H69:H82" si="11">SUM(F69:G69)</f>
        <v>25</v>
      </c>
      <c r="I69" s="70"/>
      <c r="J69" s="65">
        <f t="shared" ref="J69:J82" si="12">ROUND(($D69*SUM($H$88:$H$113)+$H$87)*(1-$H$115),2)</f>
        <v>17.46</v>
      </c>
      <c r="K69" s="65">
        <f t="shared" ref="K69:K82" si="13">ROUND((H$114*$D69)*(1-H$115),2)</f>
        <v>7.67</v>
      </c>
      <c r="L69" s="65">
        <f t="shared" ref="L69:L82" si="14">SUM(J69:K69)</f>
        <v>25.130000000000003</v>
      </c>
      <c r="M69" s="70"/>
      <c r="N69" s="65">
        <f t="shared" ref="N69:N82" si="15">+L69-H69</f>
        <v>0.13000000000000256</v>
      </c>
      <c r="O69" s="66">
        <f t="shared" ref="O69:O82" si="16">+N69/H69</f>
        <v>5.2000000000001021E-3</v>
      </c>
    </row>
    <row r="70" spans="2:15" x14ac:dyDescent="0.2">
      <c r="B70" s="58">
        <f>IF(D70&lt;&gt;"",COUNTA($D$67:D70),"")</f>
        <v>4</v>
      </c>
      <c r="C70" s="58"/>
      <c r="D70" s="64">
        <v>200</v>
      </c>
      <c r="E70" s="64"/>
      <c r="F70" s="65">
        <f t="shared" si="9"/>
        <v>28.87</v>
      </c>
      <c r="G70" s="65">
        <f t="shared" si="10"/>
        <v>15.33</v>
      </c>
      <c r="H70" s="65">
        <f t="shared" si="11"/>
        <v>44.2</v>
      </c>
      <c r="I70" s="70"/>
      <c r="J70" s="65">
        <f t="shared" si="12"/>
        <v>29.11</v>
      </c>
      <c r="K70" s="65">
        <f t="shared" si="13"/>
        <v>15.33</v>
      </c>
      <c r="L70" s="65">
        <f t="shared" si="14"/>
        <v>44.44</v>
      </c>
      <c r="M70" s="70"/>
      <c r="N70" s="65">
        <f t="shared" si="15"/>
        <v>0.23999999999999488</v>
      </c>
      <c r="O70" s="66">
        <f t="shared" si="16"/>
        <v>5.4298642533935487E-3</v>
      </c>
    </row>
    <row r="71" spans="2:15" x14ac:dyDescent="0.2">
      <c r="B71" s="58">
        <f>IF(D71&lt;&gt;"",COUNTA($D$67:D71),"")</f>
        <v>5</v>
      </c>
      <c r="C71" s="58"/>
      <c r="D71" s="64">
        <v>300</v>
      </c>
      <c r="E71" s="64"/>
      <c r="F71" s="65">
        <f t="shared" si="9"/>
        <v>40.4</v>
      </c>
      <c r="G71" s="65">
        <f t="shared" si="10"/>
        <v>23</v>
      </c>
      <c r="H71" s="65">
        <f t="shared" si="11"/>
        <v>63.4</v>
      </c>
      <c r="I71" s="70"/>
      <c r="J71" s="65">
        <f t="shared" si="12"/>
        <v>40.770000000000003</v>
      </c>
      <c r="K71" s="65">
        <f t="shared" si="13"/>
        <v>23</v>
      </c>
      <c r="L71" s="65">
        <f t="shared" si="14"/>
        <v>63.77</v>
      </c>
      <c r="M71" s="70"/>
      <c r="N71" s="65">
        <f t="shared" si="15"/>
        <v>0.37000000000000455</v>
      </c>
      <c r="O71" s="66">
        <f t="shared" si="16"/>
        <v>5.8359621451104819E-3</v>
      </c>
    </row>
    <row r="72" spans="2:15" x14ac:dyDescent="0.2">
      <c r="B72" s="58">
        <f>IF(D72&lt;&gt;"",COUNTA($D$67:D72),"")</f>
        <v>6</v>
      </c>
      <c r="C72" s="58"/>
      <c r="D72" s="64">
        <v>400</v>
      </c>
      <c r="E72" s="64"/>
      <c r="F72" s="65">
        <f t="shared" si="9"/>
        <v>51.93</v>
      </c>
      <c r="G72" s="65">
        <f t="shared" si="10"/>
        <v>30.67</v>
      </c>
      <c r="H72" s="65">
        <f t="shared" si="11"/>
        <v>82.6</v>
      </c>
      <c r="I72" s="70"/>
      <c r="J72" s="65">
        <f t="shared" si="12"/>
        <v>52.43</v>
      </c>
      <c r="K72" s="65">
        <f t="shared" si="13"/>
        <v>30.67</v>
      </c>
      <c r="L72" s="65">
        <f t="shared" si="14"/>
        <v>83.1</v>
      </c>
      <c r="M72" s="70"/>
      <c r="N72" s="65">
        <f t="shared" si="15"/>
        <v>0.5</v>
      </c>
      <c r="O72" s="66">
        <f t="shared" si="16"/>
        <v>6.0532687651331726E-3</v>
      </c>
    </row>
    <row r="73" spans="2:15" x14ac:dyDescent="0.2">
      <c r="B73" s="58">
        <f>IF(D73&lt;&gt;"",COUNTA($D$67:D73),"")</f>
        <v>7</v>
      </c>
      <c r="C73" s="58"/>
      <c r="D73" s="64">
        <v>500</v>
      </c>
      <c r="E73" s="64"/>
      <c r="F73" s="65">
        <f t="shared" si="9"/>
        <v>63.46</v>
      </c>
      <c r="G73" s="65">
        <f t="shared" si="10"/>
        <v>38.340000000000003</v>
      </c>
      <c r="H73" s="65">
        <f t="shared" si="11"/>
        <v>101.80000000000001</v>
      </c>
      <c r="I73" s="70"/>
      <c r="J73" s="65">
        <f t="shared" si="12"/>
        <v>64.09</v>
      </c>
      <c r="K73" s="65">
        <f t="shared" si="13"/>
        <v>38.340000000000003</v>
      </c>
      <c r="L73" s="65">
        <f t="shared" si="14"/>
        <v>102.43</v>
      </c>
      <c r="M73" s="70"/>
      <c r="N73" s="65">
        <f t="shared" si="15"/>
        <v>0.62999999999999545</v>
      </c>
      <c r="O73" s="66">
        <f t="shared" si="16"/>
        <v>6.1886051080549641E-3</v>
      </c>
    </row>
    <row r="74" spans="2:15" x14ac:dyDescent="0.2">
      <c r="B74" s="58">
        <f>IF(D74&lt;&gt;"",COUNTA($D$67:D74),"")</f>
        <v>8</v>
      </c>
      <c r="C74" s="58"/>
      <c r="D74" s="64">
        <v>600</v>
      </c>
      <c r="E74" s="64"/>
      <c r="F74" s="65">
        <f t="shared" si="9"/>
        <v>75</v>
      </c>
      <c r="G74" s="65">
        <f t="shared" si="10"/>
        <v>46</v>
      </c>
      <c r="H74" s="65">
        <f t="shared" si="11"/>
        <v>121</v>
      </c>
      <c r="I74" s="70"/>
      <c r="J74" s="65">
        <f t="shared" si="12"/>
        <v>75.739999999999995</v>
      </c>
      <c r="K74" s="65">
        <f t="shared" si="13"/>
        <v>46</v>
      </c>
      <c r="L74" s="65">
        <f t="shared" si="14"/>
        <v>121.74</v>
      </c>
      <c r="M74" s="70"/>
      <c r="N74" s="65">
        <f t="shared" si="15"/>
        <v>0.73999999999999488</v>
      </c>
      <c r="O74" s="66">
        <f t="shared" si="16"/>
        <v>6.1157024793388011E-3</v>
      </c>
    </row>
    <row r="75" spans="2:15" x14ac:dyDescent="0.2">
      <c r="B75" s="58">
        <f>IF(D75&lt;&gt;"",COUNTA($D$67:D75),"")</f>
        <v>9</v>
      </c>
      <c r="C75" s="58"/>
      <c r="D75" s="64">
        <v>700</v>
      </c>
      <c r="E75" s="64"/>
      <c r="F75" s="65">
        <f t="shared" si="9"/>
        <v>86.53</v>
      </c>
      <c r="G75" s="65">
        <f t="shared" si="10"/>
        <v>53.67</v>
      </c>
      <c r="H75" s="65">
        <f t="shared" si="11"/>
        <v>140.19999999999999</v>
      </c>
      <c r="I75" s="70"/>
      <c r="J75" s="65">
        <f t="shared" si="12"/>
        <v>87.4</v>
      </c>
      <c r="K75" s="65">
        <f t="shared" si="13"/>
        <v>53.67</v>
      </c>
      <c r="L75" s="65">
        <f t="shared" si="14"/>
        <v>141.07</v>
      </c>
      <c r="M75" s="70"/>
      <c r="N75" s="65">
        <f t="shared" si="15"/>
        <v>0.87000000000000455</v>
      </c>
      <c r="O75" s="66">
        <f t="shared" si="16"/>
        <v>6.2054208273894769E-3</v>
      </c>
    </row>
    <row r="76" spans="2:15" x14ac:dyDescent="0.2">
      <c r="B76" s="58">
        <f>IF(D76&lt;&gt;"",COUNTA($D$67:D76),"")</f>
        <v>10</v>
      </c>
      <c r="C76" s="58"/>
      <c r="D76" s="64">
        <v>800</v>
      </c>
      <c r="E76" s="64"/>
      <c r="F76" s="65">
        <f t="shared" si="9"/>
        <v>98.06</v>
      </c>
      <c r="G76" s="65">
        <f t="shared" si="10"/>
        <v>61.34</v>
      </c>
      <c r="H76" s="65">
        <f t="shared" si="11"/>
        <v>159.4</v>
      </c>
      <c r="I76" s="70"/>
      <c r="J76" s="65">
        <f t="shared" si="12"/>
        <v>99.06</v>
      </c>
      <c r="K76" s="65">
        <f t="shared" si="13"/>
        <v>61.34</v>
      </c>
      <c r="L76" s="65">
        <f t="shared" si="14"/>
        <v>160.4</v>
      </c>
      <c r="M76" s="70"/>
      <c r="N76" s="65">
        <f t="shared" si="15"/>
        <v>1</v>
      </c>
      <c r="O76" s="66">
        <f t="shared" si="16"/>
        <v>6.2735257214554582E-3</v>
      </c>
    </row>
    <row r="77" spans="2:15" x14ac:dyDescent="0.2">
      <c r="B77" s="58">
        <f>IF(D77&lt;&gt;"",COUNTA($D$67:D77),"")</f>
        <v>11</v>
      </c>
      <c r="C77" s="58"/>
      <c r="D77" s="64">
        <v>900</v>
      </c>
      <c r="E77" s="64"/>
      <c r="F77" s="65">
        <f t="shared" si="9"/>
        <v>109.59</v>
      </c>
      <c r="G77" s="65">
        <f t="shared" si="10"/>
        <v>69</v>
      </c>
      <c r="H77" s="65">
        <f t="shared" si="11"/>
        <v>178.59</v>
      </c>
      <c r="I77" s="70"/>
      <c r="J77" s="65">
        <f t="shared" si="12"/>
        <v>110.72</v>
      </c>
      <c r="K77" s="65">
        <f t="shared" si="13"/>
        <v>69</v>
      </c>
      <c r="L77" s="65">
        <f t="shared" si="14"/>
        <v>179.72</v>
      </c>
      <c r="M77" s="70"/>
      <c r="N77" s="65">
        <f t="shared" si="15"/>
        <v>1.1299999999999955</v>
      </c>
      <c r="O77" s="66">
        <f t="shared" si="16"/>
        <v>6.3273419564365049E-3</v>
      </c>
    </row>
    <row r="78" spans="2:15" x14ac:dyDescent="0.2">
      <c r="B78" s="58">
        <f>IF(D78&lt;&gt;"",COUNTA($D$67:D78),"")</f>
        <v>12</v>
      </c>
      <c r="C78" s="58"/>
      <c r="D78" s="64">
        <v>1000</v>
      </c>
      <c r="E78" s="64"/>
      <c r="F78" s="65">
        <f t="shared" si="9"/>
        <v>121.13</v>
      </c>
      <c r="G78" s="65">
        <f t="shared" si="10"/>
        <v>76.67</v>
      </c>
      <c r="H78" s="65">
        <f t="shared" si="11"/>
        <v>197.8</v>
      </c>
      <c r="I78" s="70"/>
      <c r="J78" s="65">
        <f t="shared" si="12"/>
        <v>122.37</v>
      </c>
      <c r="K78" s="65">
        <f t="shared" si="13"/>
        <v>76.67</v>
      </c>
      <c r="L78" s="65">
        <f t="shared" si="14"/>
        <v>199.04000000000002</v>
      </c>
      <c r="M78" s="70"/>
      <c r="N78" s="65">
        <f t="shared" si="15"/>
        <v>1.2400000000000091</v>
      </c>
      <c r="O78" s="66">
        <f t="shared" si="16"/>
        <v>6.2689585439838673E-3</v>
      </c>
    </row>
    <row r="79" spans="2:15" x14ac:dyDescent="0.2">
      <c r="B79" s="58">
        <f>IF(D79&lt;&gt;"",COUNTA($D$67:D79),"")</f>
        <v>13</v>
      </c>
      <c r="C79" s="58"/>
      <c r="D79" s="64">
        <v>1250</v>
      </c>
      <c r="E79" s="64"/>
      <c r="F79" s="65">
        <f t="shared" si="9"/>
        <v>149.96</v>
      </c>
      <c r="G79" s="65">
        <f t="shared" si="10"/>
        <v>95.84</v>
      </c>
      <c r="H79" s="65">
        <f t="shared" si="11"/>
        <v>245.8</v>
      </c>
      <c r="I79" s="70"/>
      <c r="J79" s="65">
        <f t="shared" si="12"/>
        <v>151.52000000000001</v>
      </c>
      <c r="K79" s="65">
        <f t="shared" si="13"/>
        <v>95.84</v>
      </c>
      <c r="L79" s="65">
        <f t="shared" si="14"/>
        <v>247.36</v>
      </c>
      <c r="M79" s="70"/>
      <c r="N79" s="65">
        <f t="shared" si="15"/>
        <v>1.5600000000000023</v>
      </c>
      <c r="O79" s="66">
        <f t="shared" si="16"/>
        <v>6.3466232709520022E-3</v>
      </c>
    </row>
    <row r="80" spans="2:15" x14ac:dyDescent="0.2">
      <c r="B80" s="58">
        <f>IF(D80&lt;&gt;"",COUNTA($D$67:D80),"")</f>
        <v>14</v>
      </c>
      <c r="C80" s="58"/>
      <c r="D80" s="64">
        <v>1500</v>
      </c>
      <c r="E80" s="64"/>
      <c r="F80" s="65">
        <f t="shared" si="9"/>
        <v>178.79</v>
      </c>
      <c r="G80" s="65">
        <f t="shared" si="10"/>
        <v>115.01</v>
      </c>
      <c r="H80" s="65">
        <f t="shared" si="11"/>
        <v>293.8</v>
      </c>
      <c r="I80" s="70"/>
      <c r="J80" s="65">
        <f t="shared" si="12"/>
        <v>180.66</v>
      </c>
      <c r="K80" s="65">
        <f t="shared" si="13"/>
        <v>115.01</v>
      </c>
      <c r="L80" s="65">
        <f t="shared" si="14"/>
        <v>295.67</v>
      </c>
      <c r="M80" s="70"/>
      <c r="N80" s="65">
        <f t="shared" si="15"/>
        <v>1.8700000000000045</v>
      </c>
      <c r="O80" s="66">
        <f t="shared" si="16"/>
        <v>6.3648740639891234E-3</v>
      </c>
    </row>
    <row r="81" spans="2:16" x14ac:dyDescent="0.2">
      <c r="B81" s="58">
        <f>IF(D81&lt;&gt;"",COUNTA($D$67:D81),"")</f>
        <v>15</v>
      </c>
      <c r="C81" s="58"/>
      <c r="D81" s="64">
        <v>2000</v>
      </c>
      <c r="E81" s="64"/>
      <c r="F81" s="65">
        <f t="shared" si="9"/>
        <v>236.45</v>
      </c>
      <c r="G81" s="65">
        <f t="shared" si="10"/>
        <v>153.34</v>
      </c>
      <c r="H81" s="65">
        <f t="shared" si="11"/>
        <v>389.78999999999996</v>
      </c>
      <c r="I81" s="70"/>
      <c r="J81" s="65">
        <f t="shared" si="12"/>
        <v>238.95</v>
      </c>
      <c r="K81" s="65">
        <f t="shared" si="13"/>
        <v>153.34</v>
      </c>
      <c r="L81" s="65">
        <f t="shared" si="14"/>
        <v>392.28999999999996</v>
      </c>
      <c r="M81" s="70"/>
      <c r="N81" s="65">
        <f t="shared" si="15"/>
        <v>2.5</v>
      </c>
      <c r="O81" s="66">
        <f t="shared" si="16"/>
        <v>6.4137099463813857E-3</v>
      </c>
    </row>
    <row r="82" spans="2:16" x14ac:dyDescent="0.2">
      <c r="B82" s="58">
        <f>IF(D82&lt;&gt;"",COUNTA($D$67:D82),"")</f>
        <v>16</v>
      </c>
      <c r="C82" s="58" t="s">
        <v>40</v>
      </c>
      <c r="D82" s="64">
        <v>475</v>
      </c>
      <c r="E82" s="64"/>
      <c r="F82" s="65">
        <f t="shared" si="9"/>
        <v>60.58</v>
      </c>
      <c r="G82" s="65">
        <f t="shared" si="10"/>
        <v>36.42</v>
      </c>
      <c r="H82" s="65">
        <f t="shared" si="11"/>
        <v>97</v>
      </c>
      <c r="I82" s="70"/>
      <c r="J82" s="65">
        <f t="shared" si="12"/>
        <v>61.17</v>
      </c>
      <c r="K82" s="65">
        <f t="shared" si="13"/>
        <v>36.42</v>
      </c>
      <c r="L82" s="65">
        <f t="shared" si="14"/>
        <v>97.59</v>
      </c>
      <c r="M82" s="70"/>
      <c r="N82" s="65">
        <f t="shared" si="15"/>
        <v>0.59000000000000341</v>
      </c>
      <c r="O82" s="66">
        <f t="shared" si="16"/>
        <v>6.0824742268041588E-3</v>
      </c>
    </row>
    <row r="83" spans="2:16" ht="15.75" x14ac:dyDescent="0.25">
      <c r="B83" s="58" t="str">
        <f>IF(D83&lt;&gt;"",COUNTA($D$67:D83),"")</f>
        <v/>
      </c>
      <c r="C83" s="58"/>
      <c r="D83" s="64"/>
      <c r="E83" s="72"/>
      <c r="F83" s="72"/>
      <c r="G83" s="72"/>
      <c r="H83" s="74"/>
      <c r="I83" s="72"/>
      <c r="J83" s="65"/>
      <c r="K83" s="65"/>
      <c r="L83" s="74"/>
      <c r="M83" s="74"/>
      <c r="N83"/>
    </row>
    <row r="84" spans="2:16" ht="15.75" x14ac:dyDescent="0.25">
      <c r="B84" s="58" t="str">
        <f>IF(D84&lt;&gt;"",COUNTA($D$67:D84),"")</f>
        <v/>
      </c>
      <c r="C84" s="58"/>
      <c r="D84" s="71"/>
      <c r="E84" s="72"/>
      <c r="F84" s="72"/>
      <c r="G84" s="72"/>
      <c r="H84" s="74"/>
      <c r="I84" s="72"/>
      <c r="J84" s="72"/>
      <c r="K84" s="72"/>
      <c r="L84" s="74"/>
      <c r="M84" s="74"/>
      <c r="N84"/>
    </row>
    <row r="85" spans="2:16" ht="15.75" x14ac:dyDescent="0.25">
      <c r="B85" s="58">
        <f>IF(D85&lt;&gt;"",COUNTA($D$67:D85),"")</f>
        <v>17</v>
      </c>
      <c r="C85" s="58"/>
      <c r="D85" s="75" t="s">
        <v>21</v>
      </c>
      <c r="E85" s="70"/>
      <c r="F85" s="70"/>
      <c r="G85" s="96" t="str">
        <f>$G$28</f>
        <v>2025 In Effect</v>
      </c>
      <c r="H85" s="96" t="str">
        <f>$H$28</f>
        <v>2026 Proposed</v>
      </c>
      <c r="J85" s="79"/>
      <c r="K85" s="70"/>
      <c r="L85" s="70"/>
      <c r="M85" s="70"/>
      <c r="N85"/>
    </row>
    <row r="86" spans="2:16" ht="15.75" x14ac:dyDescent="0.25">
      <c r="B86" s="58">
        <f>IF(D86&lt;&gt;"",COUNTA($D$67:D86),"")</f>
        <v>18</v>
      </c>
      <c r="C86" s="58"/>
      <c r="D86" s="75" t="s">
        <v>21</v>
      </c>
      <c r="E86" s="70"/>
      <c r="F86" s="70"/>
      <c r="G86" s="82" t="s">
        <v>41</v>
      </c>
      <c r="H86" s="82" t="s">
        <v>41</v>
      </c>
      <c r="J86" s="82" t="s">
        <v>39</v>
      </c>
      <c r="K86" s="70"/>
      <c r="L86" s="70"/>
      <c r="M86" s="70"/>
      <c r="N86"/>
    </row>
    <row r="87" spans="2:16" ht="15.75" x14ac:dyDescent="0.25">
      <c r="B87" s="58">
        <f>IF(D87&lt;&gt;"",COUNTA($D$67:D87),"")</f>
        <v>19</v>
      </c>
      <c r="C87" s="58"/>
      <c r="D87" s="55" t="s">
        <v>42</v>
      </c>
      <c r="E87" s="70"/>
      <c r="F87" s="70"/>
      <c r="G87" s="85">
        <v>10</v>
      </c>
      <c r="H87" s="85">
        <v>10</v>
      </c>
      <c r="J87" s="85">
        <f t="shared" ref="J87:J115" si="17">+H87-G87</f>
        <v>0</v>
      </c>
      <c r="K87" s="70"/>
      <c r="L87" s="70"/>
      <c r="M87" s="70"/>
      <c r="N87"/>
    </row>
    <row r="88" spans="2:16" ht="15.75" x14ac:dyDescent="0.25">
      <c r="B88" s="58">
        <f>IF(D88&lt;&gt;"",COUNTA($D$67:D88),"")</f>
        <v>20</v>
      </c>
      <c r="C88" s="58"/>
      <c r="D88" s="55" t="s">
        <v>43</v>
      </c>
      <c r="E88" s="70"/>
      <c r="F88" s="70"/>
      <c r="G88" s="89">
        <v>6.2640000000000001E-2</v>
      </c>
      <c r="H88" s="89">
        <v>6.2640000000000001E-2</v>
      </c>
      <c r="J88" s="89">
        <f t="shared" si="17"/>
        <v>0</v>
      </c>
      <c r="K88" s="70"/>
      <c r="L88" s="70"/>
      <c r="M88" s="70"/>
      <c r="N88"/>
    </row>
    <row r="89" spans="2:16" ht="15.75" x14ac:dyDescent="0.25">
      <c r="B89" s="58">
        <f>IF(D89&lt;&gt;"",COUNTA($D$67:D89),"")</f>
        <v>21</v>
      </c>
      <c r="C89" s="58"/>
      <c r="D89" s="55" t="s">
        <v>44</v>
      </c>
      <c r="E89" s="70"/>
      <c r="F89" s="70"/>
      <c r="G89" s="89">
        <v>-4.0000000000000003E-5</v>
      </c>
      <c r="H89" s="89">
        <v>-4.0000000000000003E-5</v>
      </c>
      <c r="J89" s="89">
        <f t="shared" si="17"/>
        <v>0</v>
      </c>
      <c r="K89" s="70"/>
      <c r="L89" s="70"/>
      <c r="M89" s="70"/>
      <c r="N89"/>
    </row>
    <row r="90" spans="2:16" ht="15.75" x14ac:dyDescent="0.25">
      <c r="B90" s="58">
        <f>IF(D90&lt;&gt;"",COUNTA($D$67:D90),"")</f>
        <v>22</v>
      </c>
      <c r="C90" s="58"/>
      <c r="D90" s="55" t="s">
        <v>45</v>
      </c>
      <c r="E90" s="70"/>
      <c r="F90" s="70"/>
      <c r="G90" s="89">
        <v>-8.4999999999999995E-4</v>
      </c>
      <c r="H90" s="89">
        <v>-8.4999999999999995E-4</v>
      </c>
      <c r="J90" s="89">
        <f t="shared" si="17"/>
        <v>0</v>
      </c>
      <c r="K90" s="70"/>
      <c r="L90" s="70"/>
      <c r="M90" s="70"/>
      <c r="N90"/>
    </row>
    <row r="91" spans="2:16" ht="15.75" x14ac:dyDescent="0.25">
      <c r="B91" s="58">
        <f>IF(D91&lt;&gt;"",COUNTA($D$67:D91),"")</f>
        <v>23</v>
      </c>
      <c r="C91" s="58"/>
      <c r="D91" s="92" t="s">
        <v>46</v>
      </c>
      <c r="E91" s="70"/>
      <c r="F91" s="70"/>
      <c r="G91" s="89">
        <v>4.3099999999999996E-3</v>
      </c>
      <c r="H91" s="89">
        <v>4.3099999999999996E-3</v>
      </c>
      <c r="J91" s="89">
        <f t="shared" si="17"/>
        <v>0</v>
      </c>
      <c r="K91" s="70"/>
      <c r="L91" s="70"/>
      <c r="M91" s="70"/>
      <c r="N91"/>
      <c r="P91" s="50" t="s">
        <v>21</v>
      </c>
    </row>
    <row r="92" spans="2:16" ht="15.75" x14ac:dyDescent="0.25">
      <c r="B92" s="58">
        <f>IF(D92&lt;&gt;"",COUNTA($D$67:D92),"")</f>
        <v>24</v>
      </c>
      <c r="C92" s="58"/>
      <c r="D92" s="55" t="s">
        <v>47</v>
      </c>
      <c r="E92" s="70"/>
      <c r="F92" s="70"/>
      <c r="G92" s="89">
        <v>1.047E-2</v>
      </c>
      <c r="H92" s="89">
        <v>1.047E-2</v>
      </c>
      <c r="J92" s="89">
        <f t="shared" si="17"/>
        <v>0</v>
      </c>
      <c r="K92" s="70"/>
      <c r="L92" s="70"/>
      <c r="M92" s="70"/>
      <c r="N92"/>
    </row>
    <row r="93" spans="2:16" ht="15.75" x14ac:dyDescent="0.25">
      <c r="B93" s="58">
        <f>IF(D93&lt;&gt;"",COUNTA($D$67:D93),"")</f>
        <v>25</v>
      </c>
      <c r="C93" s="58"/>
      <c r="D93" s="55" t="s">
        <v>48</v>
      </c>
      <c r="E93" s="70"/>
      <c r="F93" s="70"/>
      <c r="G93" s="89">
        <v>2.7499999999999998E-3</v>
      </c>
      <c r="H93" s="89">
        <v>2.7499999999999998E-3</v>
      </c>
      <c r="J93" s="89">
        <f t="shared" si="17"/>
        <v>0</v>
      </c>
      <c r="K93" s="70"/>
      <c r="L93" s="70"/>
      <c r="M93" s="70"/>
      <c r="N93"/>
    </row>
    <row r="94" spans="2:16" ht="15.75" x14ac:dyDescent="0.25">
      <c r="B94" s="58">
        <f>IF(D94&lt;&gt;"",COUNTA($D$67:D94),"")</f>
        <v>26</v>
      </c>
      <c r="C94" s="58"/>
      <c r="D94" s="55" t="s">
        <v>49</v>
      </c>
      <c r="E94" s="70"/>
      <c r="F94" s="70"/>
      <c r="G94" s="89">
        <v>1.6219999999999998E-2</v>
      </c>
      <c r="H94" s="89">
        <v>1.6219999999999998E-2</v>
      </c>
      <c r="J94" s="89">
        <f t="shared" si="17"/>
        <v>0</v>
      </c>
      <c r="K94" s="70"/>
      <c r="L94" s="70"/>
      <c r="M94" s="70"/>
      <c r="N94"/>
    </row>
    <row r="95" spans="2:16" ht="15.75" x14ac:dyDescent="0.25">
      <c r="B95" s="58">
        <f>IF(D95&lt;&gt;"",COUNTA($D$67:D95),"")</f>
        <v>27</v>
      </c>
      <c r="C95" s="58"/>
      <c r="D95" s="55" t="s">
        <v>50</v>
      </c>
      <c r="E95" s="70"/>
      <c r="F95" s="70"/>
      <c r="G95" s="89">
        <v>5.1999999999999995E-4</v>
      </c>
      <c r="H95" s="89">
        <v>5.1999999999999995E-4</v>
      </c>
      <c r="J95" s="89">
        <f t="shared" si="17"/>
        <v>0</v>
      </c>
      <c r="K95" s="70"/>
      <c r="L95" s="70"/>
      <c r="M95" s="70"/>
      <c r="N95"/>
    </row>
    <row r="96" spans="2:16" ht="15.75" x14ac:dyDescent="0.25">
      <c r="B96" s="58">
        <f>IF(D96&lt;&gt;"",COUNTA($D$67:D96),"")</f>
        <v>28</v>
      </c>
      <c r="C96" s="58"/>
      <c r="D96" s="55" t="s">
        <v>51</v>
      </c>
      <c r="E96" s="70"/>
      <c r="F96" s="70"/>
      <c r="G96" s="89">
        <v>2.0000000000000002E-5</v>
      </c>
      <c r="H96" s="89">
        <v>2.0000000000000002E-5</v>
      </c>
      <c r="J96" s="89">
        <f t="shared" si="17"/>
        <v>0</v>
      </c>
      <c r="K96" s="70"/>
      <c r="L96" s="70"/>
      <c r="M96" s="70"/>
      <c r="N96"/>
    </row>
    <row r="97" spans="2:14" ht="15.75" x14ac:dyDescent="0.25">
      <c r="B97" s="58">
        <f>IF(D97&lt;&gt;"",COUNTA($D$67:D97),"")</f>
        <v>29</v>
      </c>
      <c r="C97" s="58"/>
      <c r="D97" s="55" t="s">
        <v>52</v>
      </c>
      <c r="E97" s="70"/>
      <c r="F97" s="70"/>
      <c r="G97" s="89">
        <v>8.5000000000000006E-3</v>
      </c>
      <c r="H97" s="89">
        <v>8.5000000000000006E-3</v>
      </c>
      <c r="J97" s="89">
        <f t="shared" si="17"/>
        <v>0</v>
      </c>
      <c r="K97" s="70"/>
      <c r="L97" s="70"/>
      <c r="M97" s="70"/>
      <c r="N97"/>
    </row>
    <row r="98" spans="2:14" ht="15.75" x14ac:dyDescent="0.25">
      <c r="B98" s="58">
        <f>IF(D98&lt;&gt;"",COUNTA($D$67:D98),"")</f>
        <v>30</v>
      </c>
      <c r="C98" s="58"/>
      <c r="D98" s="55" t="s">
        <v>53</v>
      </c>
      <c r="E98" s="70"/>
      <c r="F98" s="70"/>
      <c r="G98" s="89">
        <v>0</v>
      </c>
      <c r="H98" s="89">
        <v>0</v>
      </c>
      <c r="J98" s="89">
        <f t="shared" si="17"/>
        <v>0</v>
      </c>
      <c r="K98" s="70"/>
      <c r="L98" s="70"/>
      <c r="M98" s="70"/>
      <c r="N98"/>
    </row>
    <row r="99" spans="2:14" ht="15.75" x14ac:dyDescent="0.25">
      <c r="B99" s="58">
        <f>IF(D99&lt;&gt;"",COUNTA($D$67:D99),"")</f>
        <v>31</v>
      </c>
      <c r="C99" s="58"/>
      <c r="D99" s="55" t="s">
        <v>54</v>
      </c>
      <c r="E99" s="70"/>
      <c r="F99" s="70"/>
      <c r="G99" s="89">
        <v>3.0699999999999998E-3</v>
      </c>
      <c r="H99" s="89">
        <v>3.0699999999999998E-3</v>
      </c>
      <c r="J99" s="89">
        <f t="shared" si="17"/>
        <v>0</v>
      </c>
      <c r="K99" s="70"/>
      <c r="L99" s="70"/>
      <c r="M99" s="70"/>
      <c r="N99"/>
    </row>
    <row r="100" spans="2:14" ht="15.75" x14ac:dyDescent="0.25">
      <c r="B100" s="58">
        <f>IF(D100&lt;&gt;"",COUNTA($D$67:D100),"")</f>
        <v>32</v>
      </c>
      <c r="C100" s="58"/>
      <c r="D100" s="55" t="s">
        <v>55</v>
      </c>
      <c r="E100" s="70"/>
      <c r="F100" s="70"/>
      <c r="G100" s="89">
        <v>1.7000000000000001E-4</v>
      </c>
      <c r="H100" s="89">
        <v>1.7000000000000001E-4</v>
      </c>
      <c r="J100" s="89">
        <f t="shared" si="17"/>
        <v>0</v>
      </c>
      <c r="K100" s="70"/>
      <c r="L100" s="70"/>
      <c r="M100" s="70"/>
      <c r="N100"/>
    </row>
    <row r="101" spans="2:14" ht="15.75" x14ac:dyDescent="0.25">
      <c r="B101" s="58">
        <f>IF(D101&lt;&gt;"",COUNTA($D$67:D101),"")</f>
        <v>33</v>
      </c>
      <c r="C101" s="58"/>
      <c r="D101" s="55" t="s">
        <v>56</v>
      </c>
      <c r="E101" s="70"/>
      <c r="F101" s="70"/>
      <c r="G101" s="89">
        <v>-3.1E-4</v>
      </c>
      <c r="H101" s="89">
        <v>-3.1E-4</v>
      </c>
      <c r="J101" s="89">
        <f t="shared" si="17"/>
        <v>0</v>
      </c>
      <c r="K101" s="70"/>
      <c r="L101" s="70"/>
      <c r="M101" s="70"/>
      <c r="N101"/>
    </row>
    <row r="102" spans="2:14" ht="15.75" x14ac:dyDescent="0.25">
      <c r="B102" s="58">
        <f>IF(D102&lt;&gt;"",COUNTA($D$67:D102),"")</f>
        <v>34</v>
      </c>
      <c r="C102" s="58"/>
      <c r="D102" s="55" t="s">
        <v>57</v>
      </c>
      <c r="E102" s="70"/>
      <c r="F102" s="70"/>
      <c r="G102" s="89">
        <v>1.8400000000000001E-3</v>
      </c>
      <c r="H102" s="89">
        <v>1.8400000000000001E-3</v>
      </c>
      <c r="J102" s="89">
        <f t="shared" si="17"/>
        <v>0</v>
      </c>
      <c r="K102" s="70"/>
      <c r="L102" s="70"/>
      <c r="M102" s="70"/>
      <c r="N102"/>
    </row>
    <row r="103" spans="2:14" ht="15.75" x14ac:dyDescent="0.25">
      <c r="B103" s="58">
        <f>IF(D103&lt;&gt;"",COUNTA($D$67:D103),"")</f>
        <v>35</v>
      </c>
      <c r="C103" s="58"/>
      <c r="D103" s="55" t="s">
        <v>58</v>
      </c>
      <c r="E103" s="70"/>
      <c r="F103" s="70"/>
      <c r="G103" s="89">
        <v>-8.3000000000000001E-4</v>
      </c>
      <c r="H103" s="89">
        <v>-8.3000000000000001E-4</v>
      </c>
      <c r="J103" s="89">
        <f t="shared" si="17"/>
        <v>0</v>
      </c>
      <c r="K103" s="70"/>
      <c r="L103" s="70"/>
      <c r="M103" s="70"/>
      <c r="N103"/>
    </row>
    <row r="104" spans="2:14" ht="15.75" x14ac:dyDescent="0.25">
      <c r="B104" s="58">
        <f>IF(D104&lt;&gt;"",COUNTA($D$67:D104),"")</f>
        <v>36</v>
      </c>
      <c r="C104" s="58"/>
      <c r="D104" s="55" t="s">
        <v>59</v>
      </c>
      <c r="E104" s="70"/>
      <c r="F104" s="70"/>
      <c r="G104" s="89">
        <v>1.8E-3</v>
      </c>
      <c r="H104" s="89">
        <v>1.8E-3</v>
      </c>
      <c r="J104" s="89">
        <f t="shared" si="17"/>
        <v>0</v>
      </c>
      <c r="K104" s="70"/>
      <c r="L104" s="70"/>
      <c r="M104" s="70"/>
      <c r="N104"/>
    </row>
    <row r="105" spans="2:14" ht="15.75" x14ac:dyDescent="0.25">
      <c r="B105" s="58">
        <f>IF(D105&lt;&gt;"",COUNTA($D$67:D105),"")</f>
        <v>37</v>
      </c>
      <c r="C105" s="58"/>
      <c r="D105" s="55" t="s">
        <v>60</v>
      </c>
      <c r="E105" s="70"/>
      <c r="F105" s="70"/>
      <c r="G105" s="89">
        <v>5.8500000000000002E-3</v>
      </c>
      <c r="H105" s="89">
        <v>5.8500000000000002E-3</v>
      </c>
      <c r="J105" s="89">
        <f>+H105-G105</f>
        <v>0</v>
      </c>
      <c r="K105" s="70"/>
      <c r="L105" s="70"/>
      <c r="M105" s="70"/>
      <c r="N105"/>
    </row>
    <row r="106" spans="2:14" ht="15.75" x14ac:dyDescent="0.25">
      <c r="B106" s="58">
        <f>IF(D106&lt;&gt;"",COUNTA($D$67:D106),"")</f>
        <v>38</v>
      </c>
      <c r="C106" s="58"/>
      <c r="D106" s="55" t="s">
        <v>61</v>
      </c>
      <c r="E106" s="70"/>
      <c r="F106" s="70"/>
      <c r="G106" s="89">
        <v>1E-4</v>
      </c>
      <c r="H106" s="89">
        <v>1E-4</v>
      </c>
      <c r="J106" s="89">
        <f>+H106-G106</f>
        <v>0</v>
      </c>
      <c r="K106" s="70"/>
      <c r="L106" s="70"/>
      <c r="M106" s="70"/>
      <c r="N106"/>
    </row>
    <row r="107" spans="2:14" ht="15.75" x14ac:dyDescent="0.25">
      <c r="B107" s="58">
        <f>IF(D107&lt;&gt;"",COUNTA($D$67:D107),"")</f>
        <v>39</v>
      </c>
      <c r="C107" s="58"/>
      <c r="D107" s="55" t="s">
        <v>62</v>
      </c>
      <c r="E107" s="70"/>
      <c r="F107" s="70"/>
      <c r="G107" s="89">
        <v>0</v>
      </c>
      <c r="H107" s="89">
        <v>0</v>
      </c>
      <c r="J107" s="89">
        <f>+H107-G107</f>
        <v>0</v>
      </c>
      <c r="K107" s="70"/>
      <c r="L107" s="70"/>
      <c r="M107" s="70"/>
      <c r="N107"/>
    </row>
    <row r="108" spans="2:14" ht="15.75" x14ac:dyDescent="0.25">
      <c r="B108" s="58">
        <f>IF(D108&lt;&gt;"",COUNTA($D$67:D108),"")</f>
        <v>40</v>
      </c>
      <c r="C108" s="58"/>
      <c r="D108" s="55" t="s">
        <v>63</v>
      </c>
      <c r="E108" s="70"/>
      <c r="F108" s="70"/>
      <c r="G108" s="89">
        <v>2.3800000000000002E-3</v>
      </c>
      <c r="H108" s="89">
        <v>2.3800000000000002E-3</v>
      </c>
      <c r="J108" s="89">
        <f>+H108-G108</f>
        <v>0</v>
      </c>
      <c r="K108" s="70"/>
      <c r="L108" s="70"/>
      <c r="M108" s="70"/>
      <c r="N108"/>
    </row>
    <row r="109" spans="2:14" ht="15.75" x14ac:dyDescent="0.25">
      <c r="B109" s="58">
        <f>IF(D109&lt;&gt;"",COUNTA($D$67:D109),"")</f>
        <v>41</v>
      </c>
      <c r="C109" s="58"/>
      <c r="D109" s="55" t="s">
        <v>64</v>
      </c>
      <c r="E109" s="70"/>
      <c r="F109" s="70"/>
      <c r="G109" s="89">
        <v>-9.5E-4</v>
      </c>
      <c r="H109" s="89">
        <v>-9.5E-4</v>
      </c>
      <c r="J109" s="89">
        <f t="shared" si="17"/>
        <v>0</v>
      </c>
      <c r="K109" s="70"/>
      <c r="L109" s="70"/>
      <c r="M109" s="70"/>
      <c r="N109"/>
    </row>
    <row r="110" spans="2:14" ht="15.75" x14ac:dyDescent="0.25">
      <c r="B110" s="58">
        <f>IF(D110&lt;&gt;"",COUNTA($D$67:D110),"")</f>
        <v>42</v>
      </c>
      <c r="C110" s="58"/>
      <c r="D110" s="55" t="s">
        <v>65</v>
      </c>
      <c r="E110" s="70"/>
      <c r="F110" s="70"/>
      <c r="G110" s="89">
        <v>4.5449999999999997E-2</v>
      </c>
      <c r="H110" s="89">
        <v>4.5449999999999997E-2</v>
      </c>
      <c r="J110" s="89">
        <f t="shared" si="17"/>
        <v>0</v>
      </c>
      <c r="K110" s="70"/>
      <c r="L110" s="70"/>
      <c r="M110" s="70"/>
      <c r="N110"/>
    </row>
    <row r="111" spans="2:14" ht="15.75" x14ac:dyDescent="0.25">
      <c r="B111" s="58">
        <f>IF(D111&lt;&gt;"",COUNTA($D$67:D111),"")</f>
        <v>43</v>
      </c>
      <c r="C111" s="58"/>
      <c r="D111" s="55" t="s">
        <v>66</v>
      </c>
      <c r="E111" s="70"/>
      <c r="F111" s="70"/>
      <c r="G111" s="89">
        <v>3.2730000000000002E-2</v>
      </c>
      <c r="H111" s="89">
        <v>3.4880000000000001E-2</v>
      </c>
      <c r="J111" s="89">
        <f t="shared" si="17"/>
        <v>2.1499999999999991E-3</v>
      </c>
      <c r="K111" s="70"/>
      <c r="L111" s="70"/>
      <c r="M111" s="70"/>
      <c r="N111"/>
    </row>
    <row r="112" spans="2:14" ht="15.75" x14ac:dyDescent="0.25">
      <c r="B112" s="58">
        <f>IF(D112&lt;&gt;"",COUNTA($D$67:D112),"")</f>
        <v>44</v>
      </c>
      <c r="C112" s="58"/>
      <c r="D112" s="55" t="s">
        <v>67</v>
      </c>
      <c r="E112" s="70"/>
      <c r="F112" s="70"/>
      <c r="G112" s="89">
        <v>2.5000000000000001E-3</v>
      </c>
      <c r="H112" s="89">
        <v>2.5000000000000001E-3</v>
      </c>
      <c r="J112" s="89">
        <f t="shared" si="17"/>
        <v>0</v>
      </c>
      <c r="K112" s="70"/>
      <c r="L112" s="70"/>
      <c r="M112" s="70"/>
      <c r="N112"/>
    </row>
    <row r="113" spans="2:15" ht="15.75" x14ac:dyDescent="0.25">
      <c r="B113" s="58">
        <f>IF(D113&lt;&gt;"",COUNTA($D$67:D113),"")</f>
        <v>45</v>
      </c>
      <c r="C113" s="58"/>
      <c r="D113" s="55" t="s">
        <v>68</v>
      </c>
      <c r="E113" s="70"/>
      <c r="F113" s="70"/>
      <c r="G113" s="89">
        <v>5.0000000000000001E-4</v>
      </c>
      <c r="H113" s="89">
        <v>5.0000000000000001E-4</v>
      </c>
      <c r="J113" s="89">
        <f t="shared" si="17"/>
        <v>0</v>
      </c>
      <c r="K113" s="70"/>
      <c r="L113" s="70"/>
      <c r="M113" s="70"/>
      <c r="N113"/>
    </row>
    <row r="114" spans="2:15" ht="15.75" x14ac:dyDescent="0.25">
      <c r="B114" s="58">
        <f>IF(D114&lt;&gt;"",COUNTA($D$67:D114),"")</f>
        <v>46</v>
      </c>
      <c r="C114" s="58"/>
      <c r="D114" s="88" t="s">
        <v>69</v>
      </c>
      <c r="E114" s="70"/>
      <c r="F114" s="70"/>
      <c r="G114" s="89">
        <v>0.13219</v>
      </c>
      <c r="H114" s="89">
        <v>0.13219</v>
      </c>
      <c r="J114" s="89">
        <f t="shared" si="17"/>
        <v>0</v>
      </c>
      <c r="K114" s="70"/>
      <c r="L114" s="70"/>
      <c r="M114" s="70"/>
      <c r="N114"/>
    </row>
    <row r="115" spans="2:15" ht="15.75" x14ac:dyDescent="0.25">
      <c r="B115" s="58">
        <f>IF(D115&lt;&gt;"",COUNTA($D$67:D115),"")</f>
        <v>47</v>
      </c>
      <c r="C115" s="58"/>
      <c r="D115" s="55" t="s">
        <v>70</v>
      </c>
      <c r="E115" s="70"/>
      <c r="F115" s="70"/>
      <c r="G115" s="97">
        <v>0.42</v>
      </c>
      <c r="H115" s="97">
        <v>0.42</v>
      </c>
      <c r="J115" s="97">
        <f t="shared" si="17"/>
        <v>0</v>
      </c>
      <c r="K115" s="70"/>
      <c r="L115" s="70"/>
      <c r="M115" s="70"/>
      <c r="N115"/>
    </row>
    <row r="118" spans="2:15" ht="15.75" x14ac:dyDescent="0.25">
      <c r="B118" s="95" t="str">
        <f>$B$3</f>
        <v>Cape Light Compact JPE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2:15" ht="15.75" x14ac:dyDescent="0.25">
      <c r="B119" s="95" t="str">
        <f>$B$4</f>
        <v>Calculation of Monthly Typical Bill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2:15" ht="15.75" x14ac:dyDescent="0.25">
      <c r="B120" s="95" t="str">
        <f>$B$5</f>
        <v>Proposed January 1, 2026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2:15" ht="15.75" x14ac:dyDescent="0.25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</row>
    <row r="122" spans="2:15" ht="15.75" x14ac:dyDescent="0.25">
      <c r="B122" s="53" t="s">
        <v>15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</row>
    <row r="123" spans="2:15" ht="15.75" x14ac:dyDescent="0.25">
      <c r="B123" s="54"/>
      <c r="C123" s="54"/>
      <c r="D123" s="55"/>
      <c r="E123" s="55"/>
      <c r="F123" s="55"/>
      <c r="G123" s="56"/>
      <c r="H123" s="55"/>
      <c r="I123"/>
      <c r="J123"/>
      <c r="K123"/>
      <c r="L123"/>
      <c r="M123"/>
      <c r="N123"/>
    </row>
    <row r="124" spans="2:15" ht="15.75" x14ac:dyDescent="0.25">
      <c r="B124" s="54"/>
      <c r="C124" s="54"/>
      <c r="D124" s="55"/>
      <c r="E124" s="55"/>
      <c r="F124" s="55"/>
      <c r="G124" s="57"/>
      <c r="H124" s="55"/>
      <c r="I124"/>
      <c r="J124"/>
      <c r="K124"/>
      <c r="L124"/>
      <c r="M124"/>
      <c r="N124"/>
    </row>
    <row r="125" spans="2:15" ht="15.75" x14ac:dyDescent="0.25">
      <c r="B125" s="58">
        <f>IF(D125&lt;&gt;"",COUNTA($D$125:D125),"")</f>
        <v>1</v>
      </c>
      <c r="C125" s="58"/>
      <c r="D125" s="54" t="s">
        <v>33</v>
      </c>
      <c r="E125" s="54"/>
      <c r="F125" s="60" t="str">
        <f>$F$10</f>
        <v>2025 In Effect</v>
      </c>
      <c r="G125" s="60"/>
      <c r="H125" s="60"/>
      <c r="I125" s="55"/>
      <c r="J125" s="60" t="str">
        <f>$J$10</f>
        <v>2026 Proposed</v>
      </c>
      <c r="K125" s="61"/>
      <c r="L125" s="61"/>
      <c r="M125"/>
      <c r="N125" s="61" t="str">
        <f>$N$10</f>
        <v>Total Bill Impact</v>
      </c>
      <c r="O125" s="61"/>
    </row>
    <row r="126" spans="2:15" ht="15.75" x14ac:dyDescent="0.25">
      <c r="B126" s="58">
        <f>IF(D126&lt;&gt;"",COUNTA($D$125:D126),"")</f>
        <v>2</v>
      </c>
      <c r="C126" s="58"/>
      <c r="D126" s="62" t="s">
        <v>35</v>
      </c>
      <c r="E126" s="62"/>
      <c r="F126" s="62" t="str">
        <f>F$11</f>
        <v>Delivery</v>
      </c>
      <c r="G126" s="62" t="str">
        <f>G$11</f>
        <v>Supplier</v>
      </c>
      <c r="H126" s="62" t="str">
        <f>H$11</f>
        <v>Total</v>
      </c>
      <c r="I126" s="55"/>
      <c r="J126" s="62" t="str">
        <f>J$11</f>
        <v>Delivery</v>
      </c>
      <c r="K126" s="62" t="str">
        <f>K$11</f>
        <v>Supplier</v>
      </c>
      <c r="L126" s="62" t="str">
        <f>L$11</f>
        <v>Total</v>
      </c>
      <c r="M126"/>
      <c r="N126" s="62" t="str">
        <f>N$11</f>
        <v>Change</v>
      </c>
      <c r="O126" s="62" t="str">
        <f>O$11</f>
        <v>% Change</v>
      </c>
    </row>
    <row r="127" spans="2:15" x14ac:dyDescent="0.2">
      <c r="B127" s="58">
        <f>IF(D127&lt;&gt;"",COUNTA($D$125:D127),"")</f>
        <v>3</v>
      </c>
      <c r="C127" s="58"/>
      <c r="D127" s="64">
        <v>100</v>
      </c>
      <c r="E127" s="64"/>
      <c r="F127" s="65">
        <f t="shared" ref="F127:F140" si="18">ROUND($D127*(SUM($G$146:$G$171))+$G$145,2)</f>
        <v>29.22</v>
      </c>
      <c r="G127" s="65">
        <f t="shared" ref="G127:G140" si="19">ROUND($G$172*D127,2)</f>
        <v>13.22</v>
      </c>
      <c r="H127" s="65">
        <f t="shared" ref="H127:H140" si="20">SUM(F127:G127)</f>
        <v>42.44</v>
      </c>
      <c r="I127" s="70"/>
      <c r="J127" s="65">
        <f t="shared" ref="J127:J140" si="21">ROUND($D127*(SUM($H$146:$H$171))+$H$145,2)</f>
        <v>29.43</v>
      </c>
      <c r="K127" s="65">
        <f t="shared" ref="K127:K140" si="22">ROUND($H$172*D127,2)</f>
        <v>13.22</v>
      </c>
      <c r="L127" s="65">
        <f t="shared" ref="L127:L140" si="23">SUM(J127:K127)</f>
        <v>42.65</v>
      </c>
      <c r="M127" s="70"/>
      <c r="N127" s="65">
        <f t="shared" ref="N127:N140" si="24">+L127-H127</f>
        <v>0.21000000000000085</v>
      </c>
      <c r="O127" s="66">
        <f t="shared" ref="O127:O140" si="25">+N127/H127</f>
        <v>4.9481621112158541E-3</v>
      </c>
    </row>
    <row r="128" spans="2:15" x14ac:dyDescent="0.2">
      <c r="B128" s="58">
        <f>IF(D128&lt;&gt;"",COUNTA($D$125:D128),"")</f>
        <v>4</v>
      </c>
      <c r="C128" s="58"/>
      <c r="D128" s="64">
        <v>200</v>
      </c>
      <c r="E128" s="64"/>
      <c r="F128" s="65">
        <f t="shared" si="18"/>
        <v>48.43</v>
      </c>
      <c r="G128" s="65">
        <f t="shared" si="19"/>
        <v>26.44</v>
      </c>
      <c r="H128" s="65">
        <f t="shared" si="20"/>
        <v>74.87</v>
      </c>
      <c r="I128" s="70"/>
      <c r="J128" s="65">
        <f t="shared" si="21"/>
        <v>48.86</v>
      </c>
      <c r="K128" s="65">
        <f t="shared" si="22"/>
        <v>26.44</v>
      </c>
      <c r="L128" s="65">
        <f t="shared" si="23"/>
        <v>75.3</v>
      </c>
      <c r="M128" s="70"/>
      <c r="N128" s="65">
        <f t="shared" si="24"/>
        <v>0.42999999999999261</v>
      </c>
      <c r="O128" s="66">
        <f t="shared" si="25"/>
        <v>5.7432883665018376E-3</v>
      </c>
    </row>
    <row r="129" spans="2:15" x14ac:dyDescent="0.2">
      <c r="B129" s="58">
        <f>IF(D129&lt;&gt;"",COUNTA($D$125:D129),"")</f>
        <v>5</v>
      </c>
      <c r="C129" s="58"/>
      <c r="D129" s="64">
        <v>300</v>
      </c>
      <c r="E129" s="64"/>
      <c r="F129" s="65">
        <f t="shared" si="18"/>
        <v>67.650000000000006</v>
      </c>
      <c r="G129" s="65">
        <f t="shared" si="19"/>
        <v>39.659999999999997</v>
      </c>
      <c r="H129" s="65">
        <f t="shared" si="20"/>
        <v>107.31</v>
      </c>
      <c r="I129" s="70"/>
      <c r="J129" s="65">
        <f t="shared" si="21"/>
        <v>68.290000000000006</v>
      </c>
      <c r="K129" s="65">
        <f t="shared" si="22"/>
        <v>39.659999999999997</v>
      </c>
      <c r="L129" s="65">
        <f t="shared" si="23"/>
        <v>107.95</v>
      </c>
      <c r="M129" s="70"/>
      <c r="N129" s="65">
        <f t="shared" si="24"/>
        <v>0.64000000000000057</v>
      </c>
      <c r="O129" s="66">
        <f t="shared" si="25"/>
        <v>5.964029447395402E-3</v>
      </c>
    </row>
    <row r="130" spans="2:15" x14ac:dyDescent="0.2">
      <c r="B130" s="58">
        <f>IF(D130&lt;&gt;"",COUNTA($D$125:D130),"")</f>
        <v>6</v>
      </c>
      <c r="C130" s="58"/>
      <c r="D130" s="64">
        <v>400</v>
      </c>
      <c r="E130" s="64"/>
      <c r="F130" s="65">
        <f t="shared" si="18"/>
        <v>86.86</v>
      </c>
      <c r="G130" s="65">
        <f t="shared" si="19"/>
        <v>52.88</v>
      </c>
      <c r="H130" s="65">
        <f t="shared" si="20"/>
        <v>139.74</v>
      </c>
      <c r="I130" s="70"/>
      <c r="J130" s="65">
        <f t="shared" si="21"/>
        <v>87.72</v>
      </c>
      <c r="K130" s="65">
        <f t="shared" si="22"/>
        <v>52.88</v>
      </c>
      <c r="L130" s="65">
        <f t="shared" si="23"/>
        <v>140.6</v>
      </c>
      <c r="M130" s="70"/>
      <c r="N130" s="65">
        <f t="shared" si="24"/>
        <v>0.85999999999998522</v>
      </c>
      <c r="O130" s="66">
        <f t="shared" si="25"/>
        <v>6.1542865321309948E-3</v>
      </c>
    </row>
    <row r="131" spans="2:15" x14ac:dyDescent="0.2">
      <c r="B131" s="58">
        <f>IF(D131&lt;&gt;"",COUNTA($D$125:D131),"")</f>
        <v>7</v>
      </c>
      <c r="C131" s="58"/>
      <c r="D131" s="64">
        <v>500</v>
      </c>
      <c r="E131" s="64"/>
      <c r="F131" s="65">
        <f t="shared" si="18"/>
        <v>106.08</v>
      </c>
      <c r="G131" s="65">
        <f t="shared" si="19"/>
        <v>66.099999999999994</v>
      </c>
      <c r="H131" s="65">
        <f t="shared" si="20"/>
        <v>172.18</v>
      </c>
      <c r="I131" s="70"/>
      <c r="J131" s="65">
        <f t="shared" si="21"/>
        <v>107.15</v>
      </c>
      <c r="K131" s="65">
        <f t="shared" si="22"/>
        <v>66.099999999999994</v>
      </c>
      <c r="L131" s="65">
        <f t="shared" si="23"/>
        <v>173.25</v>
      </c>
      <c r="M131" s="70"/>
      <c r="N131" s="65">
        <f t="shared" si="24"/>
        <v>1.0699999999999932</v>
      </c>
      <c r="O131" s="66">
        <f t="shared" si="25"/>
        <v>6.2144267626901683E-3</v>
      </c>
    </row>
    <row r="132" spans="2:15" x14ac:dyDescent="0.2">
      <c r="B132" s="58">
        <f>IF(D132&lt;&gt;"",COUNTA($D$125:D132),"")</f>
        <v>8</v>
      </c>
      <c r="C132" s="58"/>
      <c r="D132" s="64">
        <v>600</v>
      </c>
      <c r="E132" s="64"/>
      <c r="F132" s="65">
        <f t="shared" si="18"/>
        <v>125.29</v>
      </c>
      <c r="G132" s="65">
        <f t="shared" si="19"/>
        <v>79.31</v>
      </c>
      <c r="H132" s="65">
        <f t="shared" si="20"/>
        <v>204.60000000000002</v>
      </c>
      <c r="I132" s="70"/>
      <c r="J132" s="65">
        <f t="shared" si="21"/>
        <v>126.58</v>
      </c>
      <c r="K132" s="65">
        <f t="shared" si="22"/>
        <v>79.31</v>
      </c>
      <c r="L132" s="65">
        <f t="shared" si="23"/>
        <v>205.89</v>
      </c>
      <c r="M132" s="70"/>
      <c r="N132" s="65">
        <f t="shared" si="24"/>
        <v>1.2899999999999636</v>
      </c>
      <c r="O132" s="66">
        <f t="shared" si="25"/>
        <v>6.3049853372432229E-3</v>
      </c>
    </row>
    <row r="133" spans="2:15" x14ac:dyDescent="0.2">
      <c r="B133" s="58">
        <f>IF(D133&lt;&gt;"",COUNTA($D$125:D133),"")</f>
        <v>9</v>
      </c>
      <c r="C133" s="58"/>
      <c r="D133" s="64">
        <v>700</v>
      </c>
      <c r="E133" s="64"/>
      <c r="F133" s="65">
        <f t="shared" si="18"/>
        <v>144.51</v>
      </c>
      <c r="G133" s="65">
        <f t="shared" si="19"/>
        <v>92.53</v>
      </c>
      <c r="H133" s="65">
        <f t="shared" si="20"/>
        <v>237.04</v>
      </c>
      <c r="I133" s="70"/>
      <c r="J133" s="65">
        <f t="shared" si="21"/>
        <v>146.01</v>
      </c>
      <c r="K133" s="65">
        <f t="shared" si="22"/>
        <v>92.53</v>
      </c>
      <c r="L133" s="65">
        <f t="shared" si="23"/>
        <v>238.54</v>
      </c>
      <c r="M133" s="70"/>
      <c r="N133" s="65">
        <f t="shared" si="24"/>
        <v>1.5</v>
      </c>
      <c r="O133" s="66">
        <f t="shared" si="25"/>
        <v>6.3280458994262575E-3</v>
      </c>
    </row>
    <row r="134" spans="2:15" x14ac:dyDescent="0.2">
      <c r="B134" s="58">
        <f>IF(D134&lt;&gt;"",COUNTA($D$125:D134),"")</f>
        <v>10</v>
      </c>
      <c r="C134" s="58"/>
      <c r="D134" s="64">
        <v>800</v>
      </c>
      <c r="E134" s="64"/>
      <c r="F134" s="65">
        <f t="shared" si="18"/>
        <v>163.72</v>
      </c>
      <c r="G134" s="65">
        <f t="shared" si="19"/>
        <v>105.75</v>
      </c>
      <c r="H134" s="65">
        <f t="shared" si="20"/>
        <v>269.47000000000003</v>
      </c>
      <c r="I134" s="70"/>
      <c r="J134" s="65">
        <f t="shared" si="21"/>
        <v>165.44</v>
      </c>
      <c r="K134" s="65">
        <f t="shared" si="22"/>
        <v>105.75</v>
      </c>
      <c r="L134" s="65">
        <f t="shared" si="23"/>
        <v>271.19</v>
      </c>
      <c r="M134" s="70"/>
      <c r="N134" s="65">
        <f t="shared" si="24"/>
        <v>1.7199999999999704</v>
      </c>
      <c r="O134" s="66">
        <f t="shared" si="25"/>
        <v>6.3828997662076304E-3</v>
      </c>
    </row>
    <row r="135" spans="2:15" x14ac:dyDescent="0.2">
      <c r="B135" s="58">
        <f>IF(D135&lt;&gt;"",COUNTA($D$125:D135),"")</f>
        <v>11</v>
      </c>
      <c r="C135" s="58"/>
      <c r="D135" s="64">
        <v>900</v>
      </c>
      <c r="E135" s="64"/>
      <c r="F135" s="65">
        <f t="shared" si="18"/>
        <v>182.94</v>
      </c>
      <c r="G135" s="65">
        <f t="shared" si="19"/>
        <v>118.97</v>
      </c>
      <c r="H135" s="65">
        <f t="shared" si="20"/>
        <v>301.90999999999997</v>
      </c>
      <c r="I135" s="70"/>
      <c r="J135" s="65">
        <f t="shared" si="21"/>
        <v>184.87</v>
      </c>
      <c r="K135" s="65">
        <f t="shared" si="22"/>
        <v>118.97</v>
      </c>
      <c r="L135" s="65">
        <f t="shared" si="23"/>
        <v>303.84000000000003</v>
      </c>
      <c r="M135" s="70"/>
      <c r="N135" s="65">
        <f t="shared" si="24"/>
        <v>1.9300000000000637</v>
      </c>
      <c r="O135" s="66">
        <f t="shared" si="25"/>
        <v>6.3926335662948027E-3</v>
      </c>
    </row>
    <row r="136" spans="2:15" x14ac:dyDescent="0.2">
      <c r="B136" s="58">
        <f>IF(D136&lt;&gt;"",COUNTA($D$125:D136),"")</f>
        <v>12</v>
      </c>
      <c r="C136" s="58"/>
      <c r="D136" s="64">
        <v>1000</v>
      </c>
      <c r="E136" s="64"/>
      <c r="F136" s="65">
        <f t="shared" si="18"/>
        <v>202.15</v>
      </c>
      <c r="G136" s="65">
        <f t="shared" si="19"/>
        <v>132.19</v>
      </c>
      <c r="H136" s="65">
        <f t="shared" si="20"/>
        <v>334.34000000000003</v>
      </c>
      <c r="I136" s="70"/>
      <c r="J136" s="65">
        <f t="shared" si="21"/>
        <v>204.3</v>
      </c>
      <c r="K136" s="65">
        <f t="shared" si="22"/>
        <v>132.19</v>
      </c>
      <c r="L136" s="65">
        <f t="shared" si="23"/>
        <v>336.49</v>
      </c>
      <c r="M136" s="70"/>
      <c r="N136" s="65">
        <f t="shared" si="24"/>
        <v>2.1499999999999773</v>
      </c>
      <c r="O136" s="66">
        <f t="shared" si="25"/>
        <v>6.4305796494585664E-3</v>
      </c>
    </row>
    <row r="137" spans="2:15" x14ac:dyDescent="0.2">
      <c r="B137" s="58">
        <f>IF(D137&lt;&gt;"",COUNTA($D$125:D137),"")</f>
        <v>13</v>
      </c>
      <c r="C137" s="58"/>
      <c r="D137" s="64">
        <v>1250</v>
      </c>
      <c r="E137" s="64"/>
      <c r="F137" s="65">
        <f t="shared" si="18"/>
        <v>250.19</v>
      </c>
      <c r="G137" s="65">
        <f t="shared" si="19"/>
        <v>165.24</v>
      </c>
      <c r="H137" s="65">
        <f t="shared" si="20"/>
        <v>415.43</v>
      </c>
      <c r="I137" s="70"/>
      <c r="J137" s="65">
        <f t="shared" si="21"/>
        <v>252.88</v>
      </c>
      <c r="K137" s="65">
        <f t="shared" si="22"/>
        <v>165.24</v>
      </c>
      <c r="L137" s="65">
        <f t="shared" si="23"/>
        <v>418.12</v>
      </c>
      <c r="M137" s="70"/>
      <c r="N137" s="65">
        <f t="shared" si="24"/>
        <v>2.6899999999999977</v>
      </c>
      <c r="O137" s="66">
        <f t="shared" si="25"/>
        <v>6.4752184483547115E-3</v>
      </c>
    </row>
    <row r="138" spans="2:15" x14ac:dyDescent="0.2">
      <c r="B138" s="58">
        <f>IF(D138&lt;&gt;"",COUNTA($D$125:D138),"")</f>
        <v>14</v>
      </c>
      <c r="C138" s="58"/>
      <c r="D138" s="64">
        <v>1500</v>
      </c>
      <c r="E138" s="64"/>
      <c r="F138" s="65">
        <f t="shared" si="18"/>
        <v>298.23</v>
      </c>
      <c r="G138" s="65">
        <f t="shared" si="19"/>
        <v>198.29</v>
      </c>
      <c r="H138" s="65">
        <f t="shared" si="20"/>
        <v>496.52</v>
      </c>
      <c r="I138" s="70"/>
      <c r="J138" s="65">
        <f t="shared" si="21"/>
        <v>301.45</v>
      </c>
      <c r="K138" s="65">
        <f t="shared" si="22"/>
        <v>198.29</v>
      </c>
      <c r="L138" s="65">
        <f t="shared" si="23"/>
        <v>499.74</v>
      </c>
      <c r="M138" s="70"/>
      <c r="N138" s="65">
        <f t="shared" si="24"/>
        <v>3.2200000000000273</v>
      </c>
      <c r="O138" s="66">
        <f t="shared" si="25"/>
        <v>6.4851365503907745E-3</v>
      </c>
    </row>
    <row r="139" spans="2:15" x14ac:dyDescent="0.2">
      <c r="B139" s="58">
        <f>IF(D139&lt;&gt;"",COUNTA($D$125:D139),"")</f>
        <v>15</v>
      </c>
      <c r="C139" s="58"/>
      <c r="D139" s="64">
        <v>2000</v>
      </c>
      <c r="E139" s="64"/>
      <c r="F139" s="65">
        <f t="shared" si="18"/>
        <v>394.3</v>
      </c>
      <c r="G139" s="65">
        <f t="shared" si="19"/>
        <v>264.38</v>
      </c>
      <c r="H139" s="65">
        <f t="shared" si="20"/>
        <v>658.68000000000006</v>
      </c>
      <c r="I139" s="70"/>
      <c r="J139" s="65">
        <f t="shared" si="21"/>
        <v>398.6</v>
      </c>
      <c r="K139" s="65">
        <f t="shared" si="22"/>
        <v>264.38</v>
      </c>
      <c r="L139" s="65">
        <f t="shared" si="23"/>
        <v>662.98</v>
      </c>
      <c r="M139" s="70"/>
      <c r="N139" s="65">
        <f t="shared" si="24"/>
        <v>4.2999999999999545</v>
      </c>
      <c r="O139" s="66">
        <f t="shared" si="25"/>
        <v>6.5282079310134723E-3</v>
      </c>
    </row>
    <row r="140" spans="2:15" x14ac:dyDescent="0.2">
      <c r="B140" s="58">
        <f>IF(D140&lt;&gt;"",COUNTA($D$125:D140),"")</f>
        <v>16</v>
      </c>
      <c r="C140" s="58" t="s">
        <v>40</v>
      </c>
      <c r="D140" s="64">
        <v>745</v>
      </c>
      <c r="E140" s="64"/>
      <c r="F140" s="65">
        <f t="shared" si="18"/>
        <v>153.15</v>
      </c>
      <c r="G140" s="65">
        <f t="shared" si="19"/>
        <v>98.48</v>
      </c>
      <c r="H140" s="65">
        <f t="shared" si="20"/>
        <v>251.63</v>
      </c>
      <c r="I140" s="70"/>
      <c r="J140" s="65">
        <f t="shared" si="21"/>
        <v>154.75</v>
      </c>
      <c r="K140" s="65">
        <f t="shared" si="22"/>
        <v>98.48</v>
      </c>
      <c r="L140" s="65">
        <f t="shared" si="23"/>
        <v>253.23000000000002</v>
      </c>
      <c r="M140" s="70"/>
      <c r="N140" s="65">
        <f t="shared" si="24"/>
        <v>1.6000000000000227</v>
      </c>
      <c r="O140" s="66">
        <f t="shared" si="25"/>
        <v>6.3585423041768582E-3</v>
      </c>
    </row>
    <row r="141" spans="2:15" ht="15.75" x14ac:dyDescent="0.25">
      <c r="B141" s="58" t="str">
        <f>IF(D141&lt;&gt;"",COUNTA($D$125:D141),"")</f>
        <v/>
      </c>
      <c r="C141" s="58"/>
      <c r="D141" s="71"/>
      <c r="E141" s="72"/>
      <c r="F141" s="72"/>
      <c r="G141" s="72"/>
      <c r="H141" s="74"/>
      <c r="I141" s="72"/>
      <c r="J141" s="72"/>
      <c r="K141" s="72"/>
      <c r="L141" s="74"/>
      <c r="M141" s="74"/>
      <c r="N141"/>
    </row>
    <row r="142" spans="2:15" ht="15.75" x14ac:dyDescent="0.25">
      <c r="B142" s="58" t="str">
        <f>IF(D142&lt;&gt;"",COUNTA($D$125:D142),"")</f>
        <v/>
      </c>
      <c r="C142" s="58"/>
      <c r="D142" s="71"/>
      <c r="E142" s="74"/>
      <c r="F142" s="72"/>
      <c r="G142" s="72"/>
      <c r="H142" s="74"/>
      <c r="I142" s="72"/>
      <c r="J142" s="72"/>
      <c r="K142" s="72"/>
      <c r="L142" s="74"/>
      <c r="M142" s="74"/>
      <c r="N142"/>
    </row>
    <row r="143" spans="2:15" ht="15.75" x14ac:dyDescent="0.25">
      <c r="B143" s="58">
        <f>IF(D143&lt;&gt;"",COUNTA($D$125:D143),"")</f>
        <v>17</v>
      </c>
      <c r="C143" s="58"/>
      <c r="D143" s="75" t="s">
        <v>21</v>
      </c>
      <c r="E143" s="70"/>
      <c r="F143" s="70"/>
      <c r="G143" s="96" t="str">
        <f>$G$28</f>
        <v>2025 In Effect</v>
      </c>
      <c r="H143" s="96" t="str">
        <f>$H$28</f>
        <v>2026 Proposed</v>
      </c>
      <c r="J143" s="79"/>
      <c r="K143" s="70"/>
      <c r="L143" s="70"/>
      <c r="M143" s="70"/>
      <c r="N143"/>
    </row>
    <row r="144" spans="2:15" ht="15.75" x14ac:dyDescent="0.25">
      <c r="B144" s="58">
        <f>IF(D144&lt;&gt;"",COUNTA($D$125:D144),"")</f>
        <v>18</v>
      </c>
      <c r="C144" s="58"/>
      <c r="D144" s="75" t="s">
        <v>21</v>
      </c>
      <c r="E144" s="70"/>
      <c r="F144" s="70"/>
      <c r="G144" s="82" t="s">
        <v>41</v>
      </c>
      <c r="H144" s="82" t="s">
        <v>41</v>
      </c>
      <c r="J144" s="82" t="s">
        <v>39</v>
      </c>
      <c r="K144" s="70"/>
      <c r="L144" s="70"/>
      <c r="M144" s="70"/>
      <c r="N144"/>
    </row>
    <row r="145" spans="2:18" ht="15.75" x14ac:dyDescent="0.25">
      <c r="B145" s="58">
        <f>IF(D145&lt;&gt;"",COUNTA($D$125:D145),"")</f>
        <v>19</v>
      </c>
      <c r="C145" s="58"/>
      <c r="D145" s="55" t="s">
        <v>42</v>
      </c>
      <c r="E145" s="70"/>
      <c r="F145" s="70"/>
      <c r="G145" s="85">
        <v>10</v>
      </c>
      <c r="H145" s="85">
        <v>10</v>
      </c>
      <c r="J145" s="85">
        <f t="shared" ref="J145:J172" si="26">+H145-G145</f>
        <v>0</v>
      </c>
      <c r="K145" s="70"/>
      <c r="L145" s="70"/>
      <c r="M145" s="70"/>
      <c r="N145"/>
    </row>
    <row r="146" spans="2:18" ht="15.75" x14ac:dyDescent="0.25">
      <c r="B146" s="58">
        <f>IF(D146&lt;&gt;"",COUNTA($D$125:D146),"")</f>
        <v>20</v>
      </c>
      <c r="C146" s="58"/>
      <c r="D146" s="55" t="s">
        <v>43</v>
      </c>
      <c r="E146" s="70"/>
      <c r="F146" s="70"/>
      <c r="G146" s="89">
        <v>5.595E-2</v>
      </c>
      <c r="H146" s="89">
        <v>5.595E-2</v>
      </c>
      <c r="J146" s="89">
        <f t="shared" si="26"/>
        <v>0</v>
      </c>
      <c r="K146" s="70"/>
      <c r="L146" s="70"/>
      <c r="M146" s="70"/>
      <c r="N146"/>
      <c r="R146" s="91"/>
    </row>
    <row r="147" spans="2:18" ht="15.75" x14ac:dyDescent="0.25">
      <c r="B147" s="58">
        <f>IF(D147&lt;&gt;"",COUNTA($D$125:D147),"")</f>
        <v>21</v>
      </c>
      <c r="C147" s="58"/>
      <c r="D147" s="55" t="s">
        <v>44</v>
      </c>
      <c r="E147" s="70"/>
      <c r="F147" s="70"/>
      <c r="G147" s="89">
        <v>-4.0000000000000003E-5</v>
      </c>
      <c r="H147" s="89">
        <v>-4.0000000000000003E-5</v>
      </c>
      <c r="J147" s="89">
        <f t="shared" si="26"/>
        <v>0</v>
      </c>
      <c r="K147" s="70"/>
      <c r="L147" s="70"/>
      <c r="M147" s="70"/>
      <c r="N147"/>
    </row>
    <row r="148" spans="2:18" ht="15.75" x14ac:dyDescent="0.25">
      <c r="B148" s="58">
        <f>IF(D148&lt;&gt;"",COUNTA($D$125:D148),"")</f>
        <v>22</v>
      </c>
      <c r="C148" s="58"/>
      <c r="D148" s="55" t="s">
        <v>45</v>
      </c>
      <c r="E148" s="70"/>
      <c r="F148" s="70"/>
      <c r="G148" s="89">
        <v>-8.4999999999999995E-4</v>
      </c>
      <c r="H148" s="89">
        <v>-8.4999999999999995E-4</v>
      </c>
      <c r="J148" s="89">
        <f t="shared" si="26"/>
        <v>0</v>
      </c>
      <c r="K148" s="70"/>
      <c r="L148" s="70"/>
      <c r="M148" s="70"/>
      <c r="N148"/>
    </row>
    <row r="149" spans="2:18" ht="15.75" x14ac:dyDescent="0.25">
      <c r="B149" s="58">
        <f>IF(D149&lt;&gt;"",COUNTA($D$125:D149),"")</f>
        <v>23</v>
      </c>
      <c r="C149" s="58"/>
      <c r="D149" s="92" t="s">
        <v>46</v>
      </c>
      <c r="E149" s="70"/>
      <c r="F149" s="70"/>
      <c r="G149" s="89">
        <v>4.3099999999999996E-3</v>
      </c>
      <c r="H149" s="89">
        <v>4.3099999999999996E-3</v>
      </c>
      <c r="J149" s="89">
        <f t="shared" si="26"/>
        <v>0</v>
      </c>
      <c r="K149" s="70"/>
      <c r="L149" s="70"/>
      <c r="M149" s="70"/>
      <c r="N149"/>
    </row>
    <row r="150" spans="2:18" ht="15.75" x14ac:dyDescent="0.25">
      <c r="B150" s="58">
        <f>IF(D150&lt;&gt;"",COUNTA($D$125:D150),"")</f>
        <v>24</v>
      </c>
      <c r="C150" s="58"/>
      <c r="D150" s="55" t="s">
        <v>47</v>
      </c>
      <c r="E150" s="70"/>
      <c r="F150" s="70"/>
      <c r="G150" s="89">
        <v>1.047E-2</v>
      </c>
      <c r="H150" s="89">
        <v>1.047E-2</v>
      </c>
      <c r="J150" s="89">
        <f t="shared" si="26"/>
        <v>0</v>
      </c>
      <c r="K150" s="70"/>
      <c r="L150" s="70"/>
      <c r="M150" s="70"/>
      <c r="N150"/>
    </row>
    <row r="151" spans="2:18" ht="15.75" x14ac:dyDescent="0.25">
      <c r="B151" s="58">
        <f>IF(D151&lt;&gt;"",COUNTA($D$125:D151),"")</f>
        <v>25</v>
      </c>
      <c r="C151" s="58"/>
      <c r="D151" s="55" t="s">
        <v>48</v>
      </c>
      <c r="E151" s="70"/>
      <c r="F151" s="70"/>
      <c r="G151" s="89">
        <v>2.7499999999999998E-3</v>
      </c>
      <c r="H151" s="89">
        <v>2.7499999999999998E-3</v>
      </c>
      <c r="J151" s="89">
        <f t="shared" si="26"/>
        <v>0</v>
      </c>
      <c r="K151" s="70"/>
      <c r="L151" s="70"/>
      <c r="M151" s="70"/>
      <c r="N151"/>
    </row>
    <row r="152" spans="2:18" ht="15.75" x14ac:dyDescent="0.25">
      <c r="B152" s="58">
        <f>IF(D152&lt;&gt;"",COUNTA($D$125:D152),"")</f>
        <v>26</v>
      </c>
      <c r="C152" s="58"/>
      <c r="D152" s="55" t="s">
        <v>49</v>
      </c>
      <c r="E152" s="70"/>
      <c r="F152" s="70"/>
      <c r="G152" s="89">
        <v>1.6219999999999998E-2</v>
      </c>
      <c r="H152" s="89">
        <v>1.6219999999999998E-2</v>
      </c>
      <c r="J152" s="89">
        <f t="shared" si="26"/>
        <v>0</v>
      </c>
      <c r="K152" s="70"/>
      <c r="L152" s="70"/>
      <c r="M152" s="70"/>
      <c r="N152"/>
    </row>
    <row r="153" spans="2:18" ht="15.75" x14ac:dyDescent="0.25">
      <c r="B153" s="58">
        <f>IF(D153&lt;&gt;"",COUNTA($D$125:D153),"")</f>
        <v>27</v>
      </c>
      <c r="C153" s="58"/>
      <c r="D153" s="55" t="s">
        <v>50</v>
      </c>
      <c r="E153" s="70"/>
      <c r="F153" s="70"/>
      <c r="G153" s="89">
        <v>5.1999999999999995E-4</v>
      </c>
      <c r="H153" s="89">
        <v>5.1999999999999995E-4</v>
      </c>
      <c r="J153" s="89">
        <f t="shared" si="26"/>
        <v>0</v>
      </c>
      <c r="K153" s="70"/>
      <c r="L153" s="70"/>
      <c r="M153" s="70"/>
      <c r="N153"/>
      <c r="Q153" s="50" t="s">
        <v>21</v>
      </c>
    </row>
    <row r="154" spans="2:18" ht="15.75" x14ac:dyDescent="0.25">
      <c r="B154" s="58">
        <f>IF(D154&lt;&gt;"",COUNTA($D$125:D154),"")</f>
        <v>28</v>
      </c>
      <c r="C154" s="58"/>
      <c r="D154" s="55" t="s">
        <v>51</v>
      </c>
      <c r="E154" s="70"/>
      <c r="F154" s="70"/>
      <c r="G154" s="89">
        <v>2.0000000000000002E-5</v>
      </c>
      <c r="H154" s="89">
        <v>2.0000000000000002E-5</v>
      </c>
      <c r="J154" s="89">
        <f t="shared" si="26"/>
        <v>0</v>
      </c>
      <c r="K154" s="70"/>
      <c r="L154" s="70"/>
      <c r="M154" s="70"/>
      <c r="N154"/>
    </row>
    <row r="155" spans="2:18" ht="15.75" x14ac:dyDescent="0.25">
      <c r="B155" s="58">
        <f>IF(D155&lt;&gt;"",COUNTA($D$125:D155),"")</f>
        <v>29</v>
      </c>
      <c r="C155" s="58"/>
      <c r="D155" s="55" t="s">
        <v>52</v>
      </c>
      <c r="E155" s="70"/>
      <c r="F155" s="70"/>
      <c r="G155" s="89">
        <v>8.5000000000000006E-3</v>
      </c>
      <c r="H155" s="89">
        <v>8.5000000000000006E-3</v>
      </c>
      <c r="J155" s="89">
        <f t="shared" si="26"/>
        <v>0</v>
      </c>
      <c r="K155" s="70"/>
      <c r="L155" s="70"/>
      <c r="M155" s="70"/>
      <c r="N155"/>
    </row>
    <row r="156" spans="2:18" ht="15.75" x14ac:dyDescent="0.25">
      <c r="B156" s="58">
        <f>IF(D156&lt;&gt;"",COUNTA($D$125:D156),"")</f>
        <v>30</v>
      </c>
      <c r="C156" s="58"/>
      <c r="D156" s="55" t="s">
        <v>53</v>
      </c>
      <c r="E156" s="70"/>
      <c r="F156" s="70"/>
      <c r="G156" s="89">
        <v>0</v>
      </c>
      <c r="H156" s="89">
        <v>0</v>
      </c>
      <c r="J156" s="89">
        <f t="shared" si="26"/>
        <v>0</v>
      </c>
      <c r="K156" s="70"/>
      <c r="L156" s="70"/>
      <c r="M156" s="70"/>
      <c r="N156"/>
    </row>
    <row r="157" spans="2:18" ht="15.75" x14ac:dyDescent="0.25">
      <c r="B157" s="58">
        <f>IF(D157&lt;&gt;"",COUNTA($D$125:D157),"")</f>
        <v>31</v>
      </c>
      <c r="C157" s="58"/>
      <c r="D157" s="55" t="s">
        <v>54</v>
      </c>
      <c r="E157" s="70"/>
      <c r="F157" s="70"/>
      <c r="G157" s="89">
        <v>3.0699999999999998E-3</v>
      </c>
      <c r="H157" s="89">
        <v>3.0699999999999998E-3</v>
      </c>
      <c r="J157" s="89">
        <f t="shared" si="26"/>
        <v>0</v>
      </c>
      <c r="K157" s="70"/>
      <c r="L157" s="70"/>
      <c r="M157" s="70"/>
      <c r="N157"/>
    </row>
    <row r="158" spans="2:18" ht="15.75" x14ac:dyDescent="0.25">
      <c r="B158" s="58">
        <f>IF(D158&lt;&gt;"",COUNTA($D$125:D158),"")</f>
        <v>32</v>
      </c>
      <c r="C158" s="58"/>
      <c r="D158" s="55" t="s">
        <v>55</v>
      </c>
      <c r="E158" s="70"/>
      <c r="F158" s="70"/>
      <c r="G158" s="89">
        <v>1.7000000000000001E-4</v>
      </c>
      <c r="H158" s="89">
        <v>1.7000000000000001E-4</v>
      </c>
      <c r="J158" s="89">
        <f t="shared" si="26"/>
        <v>0</v>
      </c>
      <c r="K158" s="70"/>
      <c r="L158" s="70"/>
      <c r="M158" s="70"/>
      <c r="N158"/>
    </row>
    <row r="159" spans="2:18" ht="15.75" x14ac:dyDescent="0.25">
      <c r="B159" s="58">
        <f>IF(D159&lt;&gt;"",COUNTA($D$125:D159),"")</f>
        <v>33</v>
      </c>
      <c r="C159" s="58"/>
      <c r="D159" s="55" t="s">
        <v>56</v>
      </c>
      <c r="E159" s="70"/>
      <c r="F159" s="70"/>
      <c r="G159" s="89">
        <v>-3.1E-4</v>
      </c>
      <c r="H159" s="89">
        <v>-3.1E-4</v>
      </c>
      <c r="J159" s="89">
        <f t="shared" si="26"/>
        <v>0</v>
      </c>
      <c r="K159" s="70"/>
      <c r="L159" s="70"/>
      <c r="M159" s="70"/>
      <c r="N159"/>
    </row>
    <row r="160" spans="2:18" ht="15.75" x14ac:dyDescent="0.25">
      <c r="B160" s="58">
        <f>IF(D160&lt;&gt;"",COUNTA($D$125:D160),"")</f>
        <v>34</v>
      </c>
      <c r="C160" s="58"/>
      <c r="D160" s="55" t="s">
        <v>57</v>
      </c>
      <c r="E160" s="70"/>
      <c r="F160" s="70"/>
      <c r="G160" s="89">
        <v>1.8400000000000001E-3</v>
      </c>
      <c r="H160" s="89">
        <v>1.8400000000000001E-3</v>
      </c>
      <c r="J160" s="89">
        <f t="shared" si="26"/>
        <v>0</v>
      </c>
      <c r="K160" s="70"/>
      <c r="L160" s="70"/>
      <c r="M160" s="70"/>
      <c r="N160"/>
    </row>
    <row r="161" spans="2:15" ht="15.75" x14ac:dyDescent="0.25">
      <c r="B161" s="58">
        <f>IF(D161&lt;&gt;"",COUNTA($D$125:D161),"")</f>
        <v>35</v>
      </c>
      <c r="C161" s="58"/>
      <c r="D161" s="55" t="s">
        <v>58</v>
      </c>
      <c r="E161" s="70"/>
      <c r="F161" s="70"/>
      <c r="G161" s="89">
        <v>-8.3000000000000001E-4</v>
      </c>
      <c r="H161" s="89">
        <v>-8.3000000000000001E-4</v>
      </c>
      <c r="J161" s="89">
        <f t="shared" si="26"/>
        <v>0</v>
      </c>
      <c r="K161" s="70"/>
      <c r="L161" s="70"/>
      <c r="M161" s="70"/>
      <c r="N161"/>
    </row>
    <row r="162" spans="2:15" ht="15.75" x14ac:dyDescent="0.25">
      <c r="B162" s="58">
        <f>IF(D162&lt;&gt;"",COUNTA($D$125:D162),"")</f>
        <v>36</v>
      </c>
      <c r="C162" s="58"/>
      <c r="D162" s="55" t="s">
        <v>59</v>
      </c>
      <c r="E162" s="70"/>
      <c r="F162" s="70"/>
      <c r="G162" s="89">
        <v>1.8E-3</v>
      </c>
      <c r="H162" s="89">
        <v>1.8E-3</v>
      </c>
      <c r="J162" s="89">
        <f t="shared" si="26"/>
        <v>0</v>
      </c>
      <c r="K162" s="70"/>
      <c r="L162" s="70"/>
      <c r="M162" s="70"/>
      <c r="N162"/>
    </row>
    <row r="163" spans="2:15" ht="15.75" x14ac:dyDescent="0.25">
      <c r="B163" s="58">
        <f>IF(D163&lt;&gt;"",COUNTA($D$125:D163),"")</f>
        <v>37</v>
      </c>
      <c r="C163" s="58"/>
      <c r="D163" s="55" t="s">
        <v>60</v>
      </c>
      <c r="E163" s="70"/>
      <c r="F163" s="70"/>
      <c r="G163" s="89">
        <v>5.8500000000000002E-3</v>
      </c>
      <c r="H163" s="89">
        <v>5.8500000000000002E-3</v>
      </c>
      <c r="J163" s="89">
        <f t="shared" si="26"/>
        <v>0</v>
      </c>
      <c r="K163" s="70"/>
      <c r="L163" s="70"/>
      <c r="M163" s="70"/>
      <c r="N163"/>
    </row>
    <row r="164" spans="2:15" ht="15.75" x14ac:dyDescent="0.25">
      <c r="B164" s="58">
        <f>IF(D164&lt;&gt;"",COUNTA($D$125:D164),"")</f>
        <v>38</v>
      </c>
      <c r="C164" s="58"/>
      <c r="D164" s="55" t="s">
        <v>61</v>
      </c>
      <c r="E164" s="70"/>
      <c r="F164" s="70"/>
      <c r="G164" s="89">
        <v>1E-4</v>
      </c>
      <c r="H164" s="89">
        <v>1E-4</v>
      </c>
      <c r="J164" s="89">
        <f>+H164-G164</f>
        <v>0</v>
      </c>
      <c r="K164" s="70"/>
      <c r="L164" s="70"/>
      <c r="M164" s="70"/>
      <c r="N164"/>
    </row>
    <row r="165" spans="2:15" ht="15.75" x14ac:dyDescent="0.25">
      <c r="B165" s="58">
        <f>IF(D165&lt;&gt;"",COUNTA($D$125:D165),"")</f>
        <v>39</v>
      </c>
      <c r="C165" s="58"/>
      <c r="D165" s="55" t="s">
        <v>62</v>
      </c>
      <c r="E165" s="70"/>
      <c r="F165" s="70"/>
      <c r="G165" s="89">
        <v>0</v>
      </c>
      <c r="H165" s="89">
        <v>0</v>
      </c>
      <c r="J165" s="89">
        <f>+H165-G165</f>
        <v>0</v>
      </c>
      <c r="K165" s="70"/>
      <c r="L165" s="70"/>
      <c r="M165" s="70"/>
      <c r="N165"/>
    </row>
    <row r="166" spans="2:15" ht="15.75" x14ac:dyDescent="0.25">
      <c r="B166" s="58">
        <f>IF(D166&lt;&gt;"",COUNTA($D$125:D166),"")</f>
        <v>40</v>
      </c>
      <c r="C166" s="58"/>
      <c r="D166" s="55" t="s">
        <v>63</v>
      </c>
      <c r="E166" s="70"/>
      <c r="F166" s="70"/>
      <c r="G166" s="89">
        <v>2.3800000000000002E-3</v>
      </c>
      <c r="H166" s="89">
        <v>2.3800000000000002E-3</v>
      </c>
      <c r="J166" s="89">
        <f>+H166-G166</f>
        <v>0</v>
      </c>
      <c r="K166" s="70"/>
      <c r="L166" s="70"/>
      <c r="M166" s="70"/>
      <c r="N166"/>
    </row>
    <row r="167" spans="2:15" ht="15.75" x14ac:dyDescent="0.25">
      <c r="B167" s="58">
        <f>IF(D167&lt;&gt;"",COUNTA($D$125:D167),"")</f>
        <v>41</v>
      </c>
      <c r="C167" s="58"/>
      <c r="D167" s="55" t="s">
        <v>64</v>
      </c>
      <c r="E167" s="70"/>
      <c r="F167" s="70"/>
      <c r="G167" s="89">
        <v>-9.5E-4</v>
      </c>
      <c r="H167" s="89">
        <v>-9.5E-4</v>
      </c>
      <c r="J167" s="89">
        <f t="shared" si="26"/>
        <v>0</v>
      </c>
      <c r="K167" s="70"/>
      <c r="L167" s="70"/>
      <c r="M167" s="70"/>
      <c r="N167"/>
    </row>
    <row r="168" spans="2:15" ht="15.75" x14ac:dyDescent="0.25">
      <c r="B168" s="58">
        <f>IF(D168&lt;&gt;"",COUNTA($D$125:D168),"")</f>
        <v>42</v>
      </c>
      <c r="C168" s="58"/>
      <c r="D168" s="55" t="s">
        <v>65</v>
      </c>
      <c r="E168" s="70"/>
      <c r="F168" s="70"/>
      <c r="G168" s="89">
        <v>4.5449999999999997E-2</v>
      </c>
      <c r="H168" s="89">
        <v>4.5449999999999997E-2</v>
      </c>
      <c r="J168" s="89">
        <f t="shared" si="26"/>
        <v>0</v>
      </c>
      <c r="K168" s="70"/>
      <c r="L168" s="70"/>
      <c r="M168" s="70"/>
      <c r="N168"/>
    </row>
    <row r="169" spans="2:15" ht="15.75" x14ac:dyDescent="0.25">
      <c r="B169" s="58">
        <f>IF(D169&lt;&gt;"",COUNTA($D$125:D169),"")</f>
        <v>43</v>
      </c>
      <c r="C169" s="58"/>
      <c r="D169" s="55" t="s">
        <v>66</v>
      </c>
      <c r="E169" s="70"/>
      <c r="F169" s="70"/>
      <c r="G169" s="89">
        <v>3.2730000000000002E-2</v>
      </c>
      <c r="H169" s="89">
        <v>3.4880000000000001E-2</v>
      </c>
      <c r="J169" s="89">
        <f t="shared" si="26"/>
        <v>2.1499999999999991E-3</v>
      </c>
      <c r="K169" s="70"/>
      <c r="L169" s="70"/>
      <c r="M169" s="70"/>
      <c r="N169"/>
    </row>
    <row r="170" spans="2:15" ht="15.75" x14ac:dyDescent="0.25">
      <c r="B170" s="58">
        <f>IF(D170&lt;&gt;"",COUNTA($D$125:D170),"")</f>
        <v>44</v>
      </c>
      <c r="C170" s="58"/>
      <c r="D170" s="55" t="s">
        <v>67</v>
      </c>
      <c r="E170" s="70"/>
      <c r="F170" s="70"/>
      <c r="G170" s="89">
        <v>2.5000000000000001E-3</v>
      </c>
      <c r="H170" s="89">
        <v>2.5000000000000001E-3</v>
      </c>
      <c r="J170" s="89">
        <f t="shared" si="26"/>
        <v>0</v>
      </c>
      <c r="K170" s="70"/>
      <c r="L170" s="70"/>
      <c r="M170" s="70"/>
      <c r="N170"/>
    </row>
    <row r="171" spans="2:15" ht="15.75" x14ac:dyDescent="0.25">
      <c r="B171" s="58">
        <f>IF(D171&lt;&gt;"",COUNTA($D$125:D171),"")</f>
        <v>45</v>
      </c>
      <c r="C171" s="58"/>
      <c r="D171" s="55" t="s">
        <v>68</v>
      </c>
      <c r="E171" s="70"/>
      <c r="F171" s="70"/>
      <c r="G171" s="89">
        <v>5.0000000000000001E-4</v>
      </c>
      <c r="H171" s="89">
        <v>5.0000000000000001E-4</v>
      </c>
      <c r="J171" s="89">
        <f t="shared" si="26"/>
        <v>0</v>
      </c>
      <c r="K171" s="70"/>
      <c r="L171" s="70"/>
      <c r="M171" s="70"/>
      <c r="N171"/>
    </row>
    <row r="172" spans="2:15" ht="15.75" x14ac:dyDescent="0.25">
      <c r="B172" s="58">
        <f>IF(D172&lt;&gt;"",COUNTA($D$125:D172),"")</f>
        <v>46</v>
      </c>
      <c r="C172" s="58"/>
      <c r="D172" s="88" t="s">
        <v>69</v>
      </c>
      <c r="E172" s="70"/>
      <c r="F172" s="70"/>
      <c r="G172" s="89">
        <v>0.13219</v>
      </c>
      <c r="H172" s="89">
        <v>0.13219</v>
      </c>
      <c r="J172" s="89">
        <f t="shared" si="26"/>
        <v>0</v>
      </c>
      <c r="K172" s="70"/>
      <c r="L172" s="70"/>
      <c r="M172" s="70"/>
      <c r="N172"/>
    </row>
    <row r="175" spans="2:15" ht="15.75" x14ac:dyDescent="0.25">
      <c r="B175" s="95" t="str">
        <f>$B$3</f>
        <v>Cape Light Compact JPE</v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</row>
    <row r="176" spans="2:15" ht="15.75" x14ac:dyDescent="0.25">
      <c r="B176" s="95" t="str">
        <f>$B$4</f>
        <v>Calculation of Monthly Typical Bill</v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</row>
    <row r="177" spans="2:15" ht="15.75" x14ac:dyDescent="0.25">
      <c r="B177" s="95" t="str">
        <f>$B$5</f>
        <v>Proposed January 1, 2026</v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</row>
    <row r="178" spans="2:15" ht="15.75" x14ac:dyDescent="0.25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</row>
    <row r="179" spans="2:15" ht="15.75" x14ac:dyDescent="0.25">
      <c r="B179" s="95" t="s">
        <v>17</v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</row>
    <row r="180" spans="2:15" ht="15.75" x14ac:dyDescent="0.25">
      <c r="B180" s="54"/>
      <c r="C180" s="54"/>
      <c r="D180" s="55"/>
      <c r="E180" s="55"/>
      <c r="F180" s="55"/>
      <c r="G180" s="56"/>
      <c r="H180" s="55"/>
      <c r="I180"/>
      <c r="J180"/>
      <c r="K180"/>
      <c r="L180"/>
      <c r="M180"/>
      <c r="N180"/>
    </row>
    <row r="181" spans="2:15" ht="15.75" x14ac:dyDescent="0.25">
      <c r="B181" s="54"/>
      <c r="C181" s="54"/>
      <c r="D181" s="55"/>
      <c r="E181" s="55"/>
      <c r="F181" s="55"/>
      <c r="G181" s="57"/>
      <c r="H181" s="55"/>
      <c r="I181"/>
      <c r="J181"/>
      <c r="K181"/>
      <c r="L181"/>
      <c r="M181"/>
      <c r="N181"/>
    </row>
    <row r="182" spans="2:15" ht="15.75" x14ac:dyDescent="0.25">
      <c r="B182" s="58">
        <f>IF(D182&lt;&gt;"",COUNTA($D$182:D182),"")</f>
        <v>1</v>
      </c>
      <c r="C182" s="58"/>
      <c r="D182" s="54" t="s">
        <v>33</v>
      </c>
      <c r="E182" s="54"/>
      <c r="F182" s="60" t="str">
        <f>$F$10</f>
        <v>2025 In Effect</v>
      </c>
      <c r="G182" s="60"/>
      <c r="H182" s="60"/>
      <c r="I182" s="55"/>
      <c r="J182" s="60" t="str">
        <f>$J$10</f>
        <v>2026 Proposed</v>
      </c>
      <c r="K182" s="61"/>
      <c r="L182" s="61"/>
      <c r="M182"/>
      <c r="N182" s="61" t="str">
        <f>$N$10</f>
        <v>Total Bill Impact</v>
      </c>
      <c r="O182" s="61"/>
    </row>
    <row r="183" spans="2:15" ht="15.75" x14ac:dyDescent="0.25">
      <c r="B183" s="58">
        <f>IF(D183&lt;&gt;"",COUNTA($D$182:D183),"")</f>
        <v>2</v>
      </c>
      <c r="C183" s="58"/>
      <c r="D183" s="62" t="s">
        <v>35</v>
      </c>
      <c r="E183" s="62"/>
      <c r="F183" s="62" t="str">
        <f>F$11</f>
        <v>Delivery</v>
      </c>
      <c r="G183" s="62" t="str">
        <f>G$11</f>
        <v>Supplier</v>
      </c>
      <c r="H183" s="62" t="str">
        <f>H$11</f>
        <v>Total</v>
      </c>
      <c r="I183" s="55"/>
      <c r="J183" s="62" t="str">
        <f>J$11</f>
        <v>Delivery</v>
      </c>
      <c r="K183" s="62" t="str">
        <f>K$11</f>
        <v>Supplier</v>
      </c>
      <c r="L183" s="62" t="str">
        <f>L$11</f>
        <v>Total</v>
      </c>
      <c r="M183"/>
      <c r="N183" s="62" t="str">
        <f>N$11</f>
        <v>Change</v>
      </c>
      <c r="O183" s="62" t="str">
        <f>O$11</f>
        <v>% Change</v>
      </c>
    </row>
    <row r="184" spans="2:15" x14ac:dyDescent="0.2">
      <c r="B184" s="58">
        <f>IF(D184&lt;&gt;"",COUNTA($D$182:D184),"")</f>
        <v>3</v>
      </c>
      <c r="C184" s="58"/>
      <c r="D184" s="64">
        <v>100</v>
      </c>
      <c r="E184" s="64"/>
      <c r="F184" s="65">
        <f t="shared" ref="F184:F197" si="27">ROUND(($D184*(SUM($G$203:$G$228))+$G$202)*(1-$G$230),2)</f>
        <v>16.940000000000001</v>
      </c>
      <c r="G184" s="65">
        <f t="shared" ref="G184:G197" si="28">ROUND(($G$229*$D184)*(1-$G$230),2)</f>
        <v>7.67</v>
      </c>
      <c r="H184" s="65">
        <f t="shared" ref="H184:H197" si="29">SUM(F184:G184)</f>
        <v>24.61</v>
      </c>
      <c r="I184" s="70"/>
      <c r="J184" s="65">
        <f t="shared" ref="J184:J197" si="30">ROUND(($D184*(SUM($H$203:$H$228))+$H$202)*(1-$H$230),2)</f>
        <v>17.07</v>
      </c>
      <c r="K184" s="65">
        <f t="shared" ref="K184:K197" si="31">ROUND(($H$229*$D184)*(1-$H$230),2)</f>
        <v>7.67</v>
      </c>
      <c r="L184" s="65">
        <f t="shared" ref="L184:L197" si="32">SUM(J184:K184)</f>
        <v>24.740000000000002</v>
      </c>
      <c r="M184" s="70"/>
      <c r="N184" s="65">
        <f t="shared" ref="N184:N197" si="33">+L184-H184</f>
        <v>0.13000000000000256</v>
      </c>
      <c r="O184" s="66">
        <f t="shared" ref="O184:O197" si="34">+N184/H184</f>
        <v>5.2824055262089623E-3</v>
      </c>
    </row>
    <row r="185" spans="2:15" x14ac:dyDescent="0.2">
      <c r="B185" s="58">
        <f>IF(D185&lt;&gt;"",COUNTA($D$182:D185),"")</f>
        <v>4</v>
      </c>
      <c r="C185" s="58"/>
      <c r="D185" s="64">
        <v>200</v>
      </c>
      <c r="E185" s="64"/>
      <c r="F185" s="65">
        <f t="shared" si="27"/>
        <v>28.09</v>
      </c>
      <c r="G185" s="65">
        <f t="shared" si="28"/>
        <v>15.33</v>
      </c>
      <c r="H185" s="65">
        <f t="shared" si="29"/>
        <v>43.42</v>
      </c>
      <c r="I185" s="70"/>
      <c r="J185" s="65">
        <f t="shared" si="30"/>
        <v>28.34</v>
      </c>
      <c r="K185" s="65">
        <f t="shared" si="31"/>
        <v>15.33</v>
      </c>
      <c r="L185" s="65">
        <f t="shared" si="32"/>
        <v>43.67</v>
      </c>
      <c r="M185" s="70"/>
      <c r="N185" s="65">
        <f t="shared" si="33"/>
        <v>0.25</v>
      </c>
      <c r="O185" s="66">
        <f t="shared" si="34"/>
        <v>5.7577153385536617E-3</v>
      </c>
    </row>
    <row r="186" spans="2:15" x14ac:dyDescent="0.2">
      <c r="B186" s="58">
        <f>IF(D186&lt;&gt;"",COUNTA($D$182:D186),"")</f>
        <v>5</v>
      </c>
      <c r="C186" s="58"/>
      <c r="D186" s="64">
        <v>300</v>
      </c>
      <c r="E186" s="64"/>
      <c r="F186" s="65">
        <f t="shared" si="27"/>
        <v>39.229999999999997</v>
      </c>
      <c r="G186" s="65">
        <f t="shared" si="28"/>
        <v>23</v>
      </c>
      <c r="H186" s="65">
        <f t="shared" si="29"/>
        <v>62.23</v>
      </c>
      <c r="I186" s="70"/>
      <c r="J186" s="65">
        <f t="shared" si="30"/>
        <v>39.61</v>
      </c>
      <c r="K186" s="65">
        <f t="shared" si="31"/>
        <v>23</v>
      </c>
      <c r="L186" s="65">
        <f t="shared" si="32"/>
        <v>62.61</v>
      </c>
      <c r="M186" s="70"/>
      <c r="N186" s="65">
        <f t="shared" si="33"/>
        <v>0.38000000000000256</v>
      </c>
      <c r="O186" s="66">
        <f t="shared" si="34"/>
        <v>6.1063795596979359E-3</v>
      </c>
    </row>
    <row r="187" spans="2:15" x14ac:dyDescent="0.2">
      <c r="B187" s="58">
        <f>IF(D187&lt;&gt;"",COUNTA($D$182:D187),"")</f>
        <v>6</v>
      </c>
      <c r="C187" s="58"/>
      <c r="D187" s="64">
        <v>400</v>
      </c>
      <c r="E187" s="64"/>
      <c r="F187" s="65">
        <f t="shared" si="27"/>
        <v>50.38</v>
      </c>
      <c r="G187" s="65">
        <f t="shared" si="28"/>
        <v>30.67</v>
      </c>
      <c r="H187" s="65">
        <f t="shared" si="29"/>
        <v>81.050000000000011</v>
      </c>
      <c r="I187" s="70"/>
      <c r="J187" s="65">
        <f t="shared" si="30"/>
        <v>50.88</v>
      </c>
      <c r="K187" s="65">
        <f t="shared" si="31"/>
        <v>30.67</v>
      </c>
      <c r="L187" s="65">
        <f t="shared" si="32"/>
        <v>81.550000000000011</v>
      </c>
      <c r="M187" s="70"/>
      <c r="N187" s="65">
        <f t="shared" si="33"/>
        <v>0.5</v>
      </c>
      <c r="O187" s="66">
        <f t="shared" si="34"/>
        <v>6.169031462060456E-3</v>
      </c>
    </row>
    <row r="188" spans="2:15" x14ac:dyDescent="0.2">
      <c r="B188" s="58">
        <f>IF(D188&lt;&gt;"",COUNTA($D$182:D188),"")</f>
        <v>7</v>
      </c>
      <c r="C188" s="58"/>
      <c r="D188" s="64">
        <v>500</v>
      </c>
      <c r="E188" s="64"/>
      <c r="F188" s="65">
        <f t="shared" si="27"/>
        <v>61.52</v>
      </c>
      <c r="G188" s="65">
        <f t="shared" si="28"/>
        <v>38.340000000000003</v>
      </c>
      <c r="H188" s="65">
        <f t="shared" si="29"/>
        <v>99.860000000000014</v>
      </c>
      <c r="I188" s="70"/>
      <c r="J188" s="65">
        <f t="shared" si="30"/>
        <v>62.15</v>
      </c>
      <c r="K188" s="65">
        <f t="shared" si="31"/>
        <v>38.340000000000003</v>
      </c>
      <c r="L188" s="65">
        <f t="shared" si="32"/>
        <v>100.49000000000001</v>
      </c>
      <c r="M188" s="70"/>
      <c r="N188" s="65">
        <f t="shared" si="33"/>
        <v>0.62999999999999545</v>
      </c>
      <c r="O188" s="66">
        <f t="shared" si="34"/>
        <v>6.30883236531139E-3</v>
      </c>
    </row>
    <row r="189" spans="2:15" x14ac:dyDescent="0.2">
      <c r="B189" s="58">
        <f>IF(D189&lt;&gt;"",COUNTA($D$182:D189),"")</f>
        <v>8</v>
      </c>
      <c r="C189" s="58"/>
      <c r="D189" s="64">
        <v>600</v>
      </c>
      <c r="E189" s="64"/>
      <c r="F189" s="65">
        <f t="shared" si="27"/>
        <v>72.67</v>
      </c>
      <c r="G189" s="65">
        <f t="shared" si="28"/>
        <v>46</v>
      </c>
      <c r="H189" s="65">
        <f t="shared" si="29"/>
        <v>118.67</v>
      </c>
      <c r="I189" s="70"/>
      <c r="J189" s="65">
        <f t="shared" si="30"/>
        <v>73.42</v>
      </c>
      <c r="K189" s="65">
        <f t="shared" si="31"/>
        <v>46</v>
      </c>
      <c r="L189" s="65">
        <f t="shared" si="32"/>
        <v>119.42</v>
      </c>
      <c r="M189" s="70"/>
      <c r="N189" s="65">
        <f t="shared" si="33"/>
        <v>0.75</v>
      </c>
      <c r="O189" s="66">
        <f t="shared" si="34"/>
        <v>6.3200471896856826E-3</v>
      </c>
    </row>
    <row r="190" spans="2:15" x14ac:dyDescent="0.2">
      <c r="B190" s="58">
        <f>IF(D190&lt;&gt;"",COUNTA($D$182:D190),"")</f>
        <v>9</v>
      </c>
      <c r="C190" s="58"/>
      <c r="D190" s="64">
        <v>700</v>
      </c>
      <c r="E190" s="64"/>
      <c r="F190" s="65">
        <f t="shared" si="27"/>
        <v>83.81</v>
      </c>
      <c r="G190" s="65">
        <f t="shared" si="28"/>
        <v>53.67</v>
      </c>
      <c r="H190" s="65">
        <f t="shared" si="29"/>
        <v>137.48000000000002</v>
      </c>
      <c r="I190" s="70"/>
      <c r="J190" s="65">
        <f t="shared" si="30"/>
        <v>84.69</v>
      </c>
      <c r="K190" s="65">
        <f t="shared" si="31"/>
        <v>53.67</v>
      </c>
      <c r="L190" s="65">
        <f t="shared" si="32"/>
        <v>138.36000000000001</v>
      </c>
      <c r="M190" s="70"/>
      <c r="N190" s="65">
        <f t="shared" si="33"/>
        <v>0.87999999999999545</v>
      </c>
      <c r="O190" s="66">
        <f t="shared" si="34"/>
        <v>6.4009310445155322E-3</v>
      </c>
    </row>
    <row r="191" spans="2:15" x14ac:dyDescent="0.2">
      <c r="B191" s="58">
        <f>IF(D191&lt;&gt;"",COUNTA($D$182:D191),"")</f>
        <v>10</v>
      </c>
      <c r="C191" s="58"/>
      <c r="D191" s="64">
        <v>800</v>
      </c>
      <c r="E191" s="64"/>
      <c r="F191" s="65">
        <f t="shared" si="27"/>
        <v>94.96</v>
      </c>
      <c r="G191" s="65">
        <f t="shared" si="28"/>
        <v>61.34</v>
      </c>
      <c r="H191" s="65">
        <f t="shared" si="29"/>
        <v>156.30000000000001</v>
      </c>
      <c r="I191" s="70"/>
      <c r="J191" s="65">
        <f t="shared" si="30"/>
        <v>95.96</v>
      </c>
      <c r="K191" s="65">
        <f t="shared" si="31"/>
        <v>61.34</v>
      </c>
      <c r="L191" s="65">
        <f t="shared" si="32"/>
        <v>157.30000000000001</v>
      </c>
      <c r="M191" s="70"/>
      <c r="N191" s="65">
        <f t="shared" si="33"/>
        <v>1</v>
      </c>
      <c r="O191" s="66">
        <f t="shared" si="34"/>
        <v>6.3979526551503517E-3</v>
      </c>
    </row>
    <row r="192" spans="2:15" x14ac:dyDescent="0.2">
      <c r="B192" s="58">
        <f>IF(D192&lt;&gt;"",COUNTA($D$182:D192),"")</f>
        <v>11</v>
      </c>
      <c r="C192" s="58"/>
      <c r="D192" s="64">
        <v>900</v>
      </c>
      <c r="E192" s="64"/>
      <c r="F192" s="65">
        <f t="shared" si="27"/>
        <v>106.1</v>
      </c>
      <c r="G192" s="65">
        <f t="shared" si="28"/>
        <v>69</v>
      </c>
      <c r="H192" s="65">
        <f t="shared" si="29"/>
        <v>175.1</v>
      </c>
      <c r="I192" s="70"/>
      <c r="J192" s="65">
        <f t="shared" si="30"/>
        <v>107.22</v>
      </c>
      <c r="K192" s="65">
        <f t="shared" si="31"/>
        <v>69</v>
      </c>
      <c r="L192" s="65">
        <f t="shared" si="32"/>
        <v>176.22</v>
      </c>
      <c r="M192" s="70"/>
      <c r="N192" s="65">
        <f t="shared" si="33"/>
        <v>1.1200000000000045</v>
      </c>
      <c r="O192" s="66">
        <f t="shared" si="34"/>
        <v>6.3963449457453145E-3</v>
      </c>
    </row>
    <row r="193" spans="2:15" x14ac:dyDescent="0.2">
      <c r="B193" s="58">
        <f>IF(D193&lt;&gt;"",COUNTA($D$182:D193),"")</f>
        <v>12</v>
      </c>
      <c r="C193" s="58"/>
      <c r="D193" s="64">
        <v>1000</v>
      </c>
      <c r="E193" s="64"/>
      <c r="F193" s="65">
        <f t="shared" si="27"/>
        <v>117.25</v>
      </c>
      <c r="G193" s="65">
        <f t="shared" si="28"/>
        <v>76.67</v>
      </c>
      <c r="H193" s="65">
        <f t="shared" si="29"/>
        <v>193.92000000000002</v>
      </c>
      <c r="I193" s="70"/>
      <c r="J193" s="65">
        <f t="shared" si="30"/>
        <v>118.49</v>
      </c>
      <c r="K193" s="65">
        <f t="shared" si="31"/>
        <v>76.67</v>
      </c>
      <c r="L193" s="65">
        <f t="shared" si="32"/>
        <v>195.16</v>
      </c>
      <c r="M193" s="70"/>
      <c r="N193" s="65">
        <f t="shared" si="33"/>
        <v>1.2399999999999807</v>
      </c>
      <c r="O193" s="66">
        <f t="shared" si="34"/>
        <v>6.394389438943794E-3</v>
      </c>
    </row>
    <row r="194" spans="2:15" x14ac:dyDescent="0.2">
      <c r="B194" s="58">
        <f>IF(D194&lt;&gt;"",COUNTA($D$182:D194),"")</f>
        <v>13</v>
      </c>
      <c r="C194" s="58"/>
      <c r="D194" s="64">
        <v>1250</v>
      </c>
      <c r="E194" s="64"/>
      <c r="F194" s="65">
        <f t="shared" si="27"/>
        <v>145.11000000000001</v>
      </c>
      <c r="G194" s="65">
        <f t="shared" si="28"/>
        <v>95.84</v>
      </c>
      <c r="H194" s="65">
        <f t="shared" si="29"/>
        <v>240.95000000000002</v>
      </c>
      <c r="I194" s="70"/>
      <c r="J194" s="65">
        <f t="shared" si="30"/>
        <v>146.66999999999999</v>
      </c>
      <c r="K194" s="65">
        <f t="shared" si="31"/>
        <v>95.84</v>
      </c>
      <c r="L194" s="65">
        <f t="shared" si="32"/>
        <v>242.51</v>
      </c>
      <c r="M194" s="70"/>
      <c r="N194" s="65">
        <f t="shared" si="33"/>
        <v>1.5599999999999739</v>
      </c>
      <c r="O194" s="66">
        <f t="shared" si="34"/>
        <v>6.4743722764057845E-3</v>
      </c>
    </row>
    <row r="195" spans="2:15" x14ac:dyDescent="0.2">
      <c r="B195" s="58">
        <f>IF(D195&lt;&gt;"",COUNTA($D$182:D195),"")</f>
        <v>14</v>
      </c>
      <c r="C195" s="58"/>
      <c r="D195" s="64">
        <v>1500</v>
      </c>
      <c r="E195" s="64"/>
      <c r="F195" s="65">
        <f t="shared" si="27"/>
        <v>172.97</v>
      </c>
      <c r="G195" s="65">
        <f t="shared" si="28"/>
        <v>115.01</v>
      </c>
      <c r="H195" s="65">
        <f t="shared" si="29"/>
        <v>287.98</v>
      </c>
      <c r="I195" s="70"/>
      <c r="J195" s="65">
        <f t="shared" si="30"/>
        <v>174.84</v>
      </c>
      <c r="K195" s="65">
        <f t="shared" si="31"/>
        <v>115.01</v>
      </c>
      <c r="L195" s="65">
        <f t="shared" si="32"/>
        <v>289.85000000000002</v>
      </c>
      <c r="M195" s="70"/>
      <c r="N195" s="65">
        <f t="shared" si="33"/>
        <v>1.8700000000000045</v>
      </c>
      <c r="O195" s="66">
        <f t="shared" si="34"/>
        <v>6.4935064935065087E-3</v>
      </c>
    </row>
    <row r="196" spans="2:15" x14ac:dyDescent="0.2">
      <c r="B196" s="58">
        <f>IF(D196&lt;&gt;"",COUNTA($D$182:D196),"")</f>
        <v>15</v>
      </c>
      <c r="C196" s="58"/>
      <c r="D196" s="64">
        <v>2000</v>
      </c>
      <c r="E196" s="64"/>
      <c r="F196" s="65">
        <f t="shared" si="27"/>
        <v>228.69</v>
      </c>
      <c r="G196" s="65">
        <f t="shared" si="28"/>
        <v>153.34</v>
      </c>
      <c r="H196" s="65">
        <f t="shared" si="29"/>
        <v>382.03</v>
      </c>
      <c r="I196" s="70"/>
      <c r="J196" s="65">
        <f t="shared" si="30"/>
        <v>231.19</v>
      </c>
      <c r="K196" s="65">
        <f t="shared" si="31"/>
        <v>153.34</v>
      </c>
      <c r="L196" s="65">
        <f t="shared" si="32"/>
        <v>384.53</v>
      </c>
      <c r="M196" s="70"/>
      <c r="N196" s="65">
        <f t="shared" si="33"/>
        <v>2.5</v>
      </c>
      <c r="O196" s="66">
        <f t="shared" si="34"/>
        <v>6.5439886919875408E-3</v>
      </c>
    </row>
    <row r="197" spans="2:15" x14ac:dyDescent="0.2">
      <c r="B197" s="58">
        <f>IF(D197&lt;&gt;"",COUNTA($D$182:D197),"")</f>
        <v>16</v>
      </c>
      <c r="C197" s="58" t="s">
        <v>40</v>
      </c>
      <c r="D197" s="64">
        <v>830</v>
      </c>
      <c r="E197" s="64"/>
      <c r="F197" s="65">
        <f t="shared" si="27"/>
        <v>98.3</v>
      </c>
      <c r="G197" s="65">
        <f t="shared" si="28"/>
        <v>63.64</v>
      </c>
      <c r="H197" s="65">
        <f t="shared" si="29"/>
        <v>161.94</v>
      </c>
      <c r="I197" s="70"/>
      <c r="J197" s="65">
        <f t="shared" si="30"/>
        <v>99.34</v>
      </c>
      <c r="K197" s="65">
        <f t="shared" si="31"/>
        <v>63.64</v>
      </c>
      <c r="L197" s="65">
        <f t="shared" si="32"/>
        <v>162.98000000000002</v>
      </c>
      <c r="M197" s="70"/>
      <c r="N197" s="65">
        <f t="shared" si="33"/>
        <v>1.0400000000000205</v>
      </c>
      <c r="O197" s="66">
        <f t="shared" si="34"/>
        <v>6.4221316536990274E-3</v>
      </c>
    </row>
    <row r="198" spans="2:15" ht="15.75" x14ac:dyDescent="0.25">
      <c r="B198" s="58" t="str">
        <f>IF(D198&lt;&gt;"",COUNTA($D$182:D198),"")</f>
        <v/>
      </c>
      <c r="C198" s="58"/>
      <c r="D198" s="71"/>
      <c r="E198" s="72"/>
      <c r="F198" s="72"/>
      <c r="G198" s="72"/>
      <c r="H198" s="74"/>
      <c r="I198" s="72"/>
      <c r="J198" s="72"/>
      <c r="K198" s="72"/>
      <c r="L198" s="74"/>
      <c r="M198" s="74"/>
      <c r="N198"/>
    </row>
    <row r="199" spans="2:15" ht="15.75" x14ac:dyDescent="0.25">
      <c r="B199" s="58" t="str">
        <f>IF(D199&lt;&gt;"",COUNTA($D$182:D199),"")</f>
        <v/>
      </c>
      <c r="C199" s="58"/>
      <c r="D199" s="71"/>
      <c r="E199" s="72"/>
      <c r="F199" s="72"/>
      <c r="G199" s="72"/>
      <c r="H199" s="74"/>
      <c r="I199" s="72"/>
      <c r="J199" s="72"/>
      <c r="K199" s="72"/>
      <c r="L199" s="74"/>
      <c r="M199" s="74"/>
      <c r="N199"/>
    </row>
    <row r="200" spans="2:15" ht="15.75" x14ac:dyDescent="0.25">
      <c r="B200" s="58">
        <f>IF(D200&lt;&gt;"",COUNTA($D$182:D200),"")</f>
        <v>17</v>
      </c>
      <c r="C200" s="58"/>
      <c r="D200" s="75" t="s">
        <v>21</v>
      </c>
      <c r="E200" s="70"/>
      <c r="F200" s="70"/>
      <c r="G200" s="96" t="str">
        <f>$G$28</f>
        <v>2025 In Effect</v>
      </c>
      <c r="H200" s="96" t="str">
        <f>$H$28</f>
        <v>2026 Proposed</v>
      </c>
      <c r="J200" s="79"/>
      <c r="K200" s="70"/>
      <c r="L200" s="70"/>
      <c r="M200" s="70"/>
      <c r="N200"/>
    </row>
    <row r="201" spans="2:15" ht="15.75" x14ac:dyDescent="0.25">
      <c r="B201" s="58">
        <f>IF(D201&lt;&gt;"",COUNTA($D$182:D201),"")</f>
        <v>18</v>
      </c>
      <c r="C201" s="58"/>
      <c r="D201" s="75" t="s">
        <v>21</v>
      </c>
      <c r="E201" s="70"/>
      <c r="F201" s="70"/>
      <c r="G201" s="82" t="s">
        <v>41</v>
      </c>
      <c r="H201" s="82" t="s">
        <v>41</v>
      </c>
      <c r="J201" s="82" t="s">
        <v>39</v>
      </c>
      <c r="K201" s="70"/>
      <c r="L201" s="70"/>
      <c r="M201" s="70"/>
      <c r="N201"/>
    </row>
    <row r="202" spans="2:15" ht="15.75" x14ac:dyDescent="0.25">
      <c r="B202" s="58">
        <f>IF(D202&lt;&gt;"",COUNTA($D$182:D202),"")</f>
        <v>19</v>
      </c>
      <c r="C202" s="58"/>
      <c r="D202" s="55" t="s">
        <v>42</v>
      </c>
      <c r="E202" s="70"/>
      <c r="F202" s="70"/>
      <c r="G202" s="85">
        <v>10</v>
      </c>
      <c r="H202" s="85">
        <v>10</v>
      </c>
      <c r="J202" s="85">
        <f t="shared" ref="J202:J230" si="35">+H202-G202</f>
        <v>0</v>
      </c>
      <c r="K202" s="70"/>
      <c r="L202" s="70"/>
      <c r="M202" s="70"/>
      <c r="N202"/>
    </row>
    <row r="203" spans="2:15" ht="15.75" x14ac:dyDescent="0.25">
      <c r="B203" s="58">
        <f>IF(D203&lt;&gt;"",COUNTA($D$182:D203),"")</f>
        <v>20</v>
      </c>
      <c r="C203" s="58"/>
      <c r="D203" s="55" t="s">
        <v>43</v>
      </c>
      <c r="E203" s="70"/>
      <c r="F203" s="70"/>
      <c r="G203" s="89">
        <v>5.595E-2</v>
      </c>
      <c r="H203" s="89">
        <v>5.595E-2</v>
      </c>
      <c r="J203" s="89">
        <f t="shared" si="35"/>
        <v>0</v>
      </c>
      <c r="K203" s="70"/>
      <c r="L203" s="70"/>
      <c r="M203" s="70"/>
      <c r="N203"/>
    </row>
    <row r="204" spans="2:15" ht="15.75" x14ac:dyDescent="0.25">
      <c r="B204" s="58">
        <f>IF(D204&lt;&gt;"",COUNTA($D$182:D204),"")</f>
        <v>21</v>
      </c>
      <c r="C204" s="58"/>
      <c r="D204" s="55" t="s">
        <v>44</v>
      </c>
      <c r="E204" s="70"/>
      <c r="F204" s="70"/>
      <c r="G204" s="89">
        <v>-4.0000000000000003E-5</v>
      </c>
      <c r="H204" s="89">
        <v>-4.0000000000000003E-5</v>
      </c>
      <c r="J204" s="89">
        <f t="shared" si="35"/>
        <v>0</v>
      </c>
      <c r="K204" s="70"/>
      <c r="L204" s="70"/>
      <c r="M204" s="70"/>
      <c r="N204"/>
    </row>
    <row r="205" spans="2:15" ht="15.75" x14ac:dyDescent="0.25">
      <c r="B205" s="58">
        <f>IF(D205&lt;&gt;"",COUNTA($D$182:D205),"")</f>
        <v>22</v>
      </c>
      <c r="C205" s="58"/>
      <c r="D205" s="55" t="s">
        <v>45</v>
      </c>
      <c r="E205" s="70"/>
      <c r="F205" s="70"/>
      <c r="G205" s="89">
        <v>-8.4999999999999995E-4</v>
      </c>
      <c r="H205" s="89">
        <v>-8.4999999999999995E-4</v>
      </c>
      <c r="J205" s="89">
        <f t="shared" si="35"/>
        <v>0</v>
      </c>
      <c r="K205" s="70"/>
      <c r="L205" s="70"/>
      <c r="M205" s="70"/>
      <c r="N205"/>
    </row>
    <row r="206" spans="2:15" ht="15.75" x14ac:dyDescent="0.25">
      <c r="B206" s="58">
        <f>IF(D206&lt;&gt;"",COUNTA($D$182:D206),"")</f>
        <v>23</v>
      </c>
      <c r="C206" s="58"/>
      <c r="D206" s="92" t="s">
        <v>46</v>
      </c>
      <c r="E206" s="70"/>
      <c r="F206" s="70"/>
      <c r="G206" s="89">
        <v>4.3099999999999996E-3</v>
      </c>
      <c r="H206" s="89">
        <v>4.3099999999999996E-3</v>
      </c>
      <c r="J206" s="89">
        <f t="shared" si="35"/>
        <v>0</v>
      </c>
      <c r="K206" s="70"/>
      <c r="L206" s="70"/>
      <c r="M206" s="70"/>
      <c r="N206"/>
    </row>
    <row r="207" spans="2:15" ht="15.75" x14ac:dyDescent="0.25">
      <c r="B207" s="58">
        <f>IF(D207&lt;&gt;"",COUNTA($D$182:D207),"")</f>
        <v>24</v>
      </c>
      <c r="C207" s="58"/>
      <c r="D207" s="55" t="s">
        <v>47</v>
      </c>
      <c r="E207" s="70"/>
      <c r="F207" s="70"/>
      <c r="G207" s="89">
        <v>1.047E-2</v>
      </c>
      <c r="H207" s="89">
        <v>1.047E-2</v>
      </c>
      <c r="J207" s="89">
        <f t="shared" si="35"/>
        <v>0</v>
      </c>
      <c r="K207" s="70"/>
      <c r="L207" s="70"/>
      <c r="M207" s="70"/>
      <c r="N207"/>
    </row>
    <row r="208" spans="2:15" ht="15.75" x14ac:dyDescent="0.25">
      <c r="B208" s="58">
        <f>IF(D208&lt;&gt;"",COUNTA($D$182:D208),"")</f>
        <v>25</v>
      </c>
      <c r="C208" s="58"/>
      <c r="D208" s="55" t="s">
        <v>48</v>
      </c>
      <c r="E208" s="70"/>
      <c r="F208" s="70"/>
      <c r="G208" s="89">
        <v>2.7499999999999998E-3</v>
      </c>
      <c r="H208" s="89">
        <v>2.7499999999999998E-3</v>
      </c>
      <c r="J208" s="89">
        <f t="shared" si="35"/>
        <v>0</v>
      </c>
      <c r="K208" s="70"/>
      <c r="L208" s="70"/>
      <c r="M208" s="70"/>
      <c r="N208"/>
    </row>
    <row r="209" spans="2:15" ht="15.75" x14ac:dyDescent="0.25">
      <c r="B209" s="58">
        <f>IF(D209&lt;&gt;"",COUNTA($D$182:D209),"")</f>
        <v>26</v>
      </c>
      <c r="C209" s="58"/>
      <c r="D209" s="55" t="s">
        <v>49</v>
      </c>
      <c r="E209" s="70"/>
      <c r="F209" s="70"/>
      <c r="G209" s="89">
        <v>1.6219999999999998E-2</v>
      </c>
      <c r="H209" s="89">
        <v>1.6219999999999998E-2</v>
      </c>
      <c r="J209" s="89">
        <f t="shared" si="35"/>
        <v>0</v>
      </c>
      <c r="K209" s="70"/>
      <c r="L209" s="70"/>
      <c r="M209" s="70"/>
      <c r="N209"/>
    </row>
    <row r="210" spans="2:15" ht="15.75" x14ac:dyDescent="0.25">
      <c r="B210" s="58">
        <f>IF(D210&lt;&gt;"",COUNTA($D$182:D210),"")</f>
        <v>27</v>
      </c>
      <c r="C210" s="58"/>
      <c r="D210" s="55" t="s">
        <v>50</v>
      </c>
      <c r="E210" s="70"/>
      <c r="F210" s="70"/>
      <c r="G210" s="89">
        <v>5.1999999999999995E-4</v>
      </c>
      <c r="H210" s="89">
        <v>5.1999999999999995E-4</v>
      </c>
      <c r="J210" s="89">
        <f t="shared" si="35"/>
        <v>0</v>
      </c>
      <c r="K210" s="70"/>
      <c r="L210" s="70"/>
      <c r="M210" s="70"/>
      <c r="N210"/>
      <c r="O210" s="50" t="s">
        <v>21</v>
      </c>
    </row>
    <row r="211" spans="2:15" ht="15.75" x14ac:dyDescent="0.25">
      <c r="B211" s="58">
        <f>IF(D211&lt;&gt;"",COUNTA($D$182:D211),"")</f>
        <v>28</v>
      </c>
      <c r="C211" s="58"/>
      <c r="D211" s="55" t="s">
        <v>51</v>
      </c>
      <c r="E211" s="70"/>
      <c r="F211" s="70"/>
      <c r="G211" s="89">
        <v>2.0000000000000002E-5</v>
      </c>
      <c r="H211" s="89">
        <v>2.0000000000000002E-5</v>
      </c>
      <c r="J211" s="89">
        <f t="shared" si="35"/>
        <v>0</v>
      </c>
      <c r="K211" s="70"/>
      <c r="L211" s="70"/>
      <c r="M211" s="70"/>
      <c r="N211"/>
    </row>
    <row r="212" spans="2:15" ht="15.75" x14ac:dyDescent="0.25">
      <c r="B212" s="58">
        <f>IF(D212&lt;&gt;"",COUNTA($D$182:D212),"")</f>
        <v>29</v>
      </c>
      <c r="C212" s="58"/>
      <c r="D212" s="55" t="s">
        <v>52</v>
      </c>
      <c r="E212" s="70"/>
      <c r="F212" s="70"/>
      <c r="G212" s="89">
        <v>8.5000000000000006E-3</v>
      </c>
      <c r="H212" s="89">
        <v>8.5000000000000006E-3</v>
      </c>
      <c r="J212" s="89">
        <f t="shared" si="35"/>
        <v>0</v>
      </c>
      <c r="K212" s="70"/>
      <c r="L212" s="70"/>
      <c r="M212" s="70"/>
      <c r="N212"/>
    </row>
    <row r="213" spans="2:15" ht="15.75" x14ac:dyDescent="0.25">
      <c r="B213" s="58">
        <f>IF(D213&lt;&gt;"",COUNTA($D$182:D213),"")</f>
        <v>30</v>
      </c>
      <c r="C213" s="58"/>
      <c r="D213" s="55" t="s">
        <v>53</v>
      </c>
      <c r="E213" s="70"/>
      <c r="F213" s="70"/>
      <c r="G213" s="89">
        <v>0</v>
      </c>
      <c r="H213" s="89">
        <v>0</v>
      </c>
      <c r="J213" s="89">
        <f t="shared" si="35"/>
        <v>0</v>
      </c>
      <c r="K213" s="70"/>
      <c r="L213" s="70"/>
      <c r="M213" s="70"/>
      <c r="N213"/>
    </row>
    <row r="214" spans="2:15" ht="15.75" x14ac:dyDescent="0.25">
      <c r="B214" s="58">
        <f>IF(D214&lt;&gt;"",COUNTA($D$182:D214),"")</f>
        <v>31</v>
      </c>
      <c r="C214" s="58"/>
      <c r="D214" s="55" t="s">
        <v>54</v>
      </c>
      <c r="E214" s="70"/>
      <c r="F214" s="70"/>
      <c r="G214" s="89">
        <v>3.0699999999999998E-3</v>
      </c>
      <c r="H214" s="89">
        <v>3.0699999999999998E-3</v>
      </c>
      <c r="J214" s="89">
        <f t="shared" si="35"/>
        <v>0</v>
      </c>
      <c r="K214" s="70"/>
      <c r="L214" s="70"/>
      <c r="M214" s="70"/>
      <c r="N214"/>
    </row>
    <row r="215" spans="2:15" ht="15.75" x14ac:dyDescent="0.25">
      <c r="B215" s="58">
        <f>IF(D215&lt;&gt;"",COUNTA($D$182:D215),"")</f>
        <v>32</v>
      </c>
      <c r="C215" s="58"/>
      <c r="D215" s="55" t="s">
        <v>55</v>
      </c>
      <c r="E215" s="70"/>
      <c r="F215" s="70"/>
      <c r="G215" s="89">
        <v>1.7000000000000001E-4</v>
      </c>
      <c r="H215" s="89">
        <v>1.7000000000000001E-4</v>
      </c>
      <c r="J215" s="89">
        <f t="shared" si="35"/>
        <v>0</v>
      </c>
      <c r="K215" s="70"/>
      <c r="L215" s="70"/>
      <c r="M215" s="70"/>
      <c r="N215"/>
    </row>
    <row r="216" spans="2:15" ht="15.75" x14ac:dyDescent="0.25">
      <c r="B216" s="58">
        <f>IF(D216&lt;&gt;"",COUNTA($D$182:D216),"")</f>
        <v>33</v>
      </c>
      <c r="C216" s="58"/>
      <c r="D216" s="55" t="s">
        <v>56</v>
      </c>
      <c r="E216" s="70"/>
      <c r="F216" s="70"/>
      <c r="G216" s="89">
        <v>-3.1E-4</v>
      </c>
      <c r="H216" s="89">
        <v>-3.1E-4</v>
      </c>
      <c r="J216" s="89">
        <f t="shared" si="35"/>
        <v>0</v>
      </c>
      <c r="K216" s="70"/>
      <c r="L216" s="70"/>
      <c r="M216" s="70"/>
      <c r="N216"/>
    </row>
    <row r="217" spans="2:15" ht="15.75" x14ac:dyDescent="0.25">
      <c r="B217" s="58">
        <f>IF(D217&lt;&gt;"",COUNTA($D$182:D217),"")</f>
        <v>34</v>
      </c>
      <c r="C217" s="58"/>
      <c r="D217" s="55" t="s">
        <v>57</v>
      </c>
      <c r="E217" s="70"/>
      <c r="F217" s="70"/>
      <c r="G217" s="89">
        <v>1.8400000000000001E-3</v>
      </c>
      <c r="H217" s="89">
        <v>1.8400000000000001E-3</v>
      </c>
      <c r="J217" s="89">
        <f t="shared" si="35"/>
        <v>0</v>
      </c>
      <c r="K217" s="70"/>
      <c r="L217" s="70"/>
      <c r="M217" s="70"/>
      <c r="N217"/>
    </row>
    <row r="218" spans="2:15" ht="15.75" x14ac:dyDescent="0.25">
      <c r="B218" s="58">
        <f>IF(D218&lt;&gt;"",COUNTA($D$182:D218),"")</f>
        <v>35</v>
      </c>
      <c r="C218" s="58"/>
      <c r="D218" s="55" t="s">
        <v>58</v>
      </c>
      <c r="E218" s="70"/>
      <c r="F218" s="70"/>
      <c r="G218" s="89">
        <v>-8.3000000000000001E-4</v>
      </c>
      <c r="H218" s="89">
        <v>-8.3000000000000001E-4</v>
      </c>
      <c r="J218" s="89">
        <f t="shared" si="35"/>
        <v>0</v>
      </c>
      <c r="K218" s="70"/>
      <c r="L218" s="70"/>
      <c r="M218" s="70"/>
      <c r="N218"/>
    </row>
    <row r="219" spans="2:15" ht="15.75" x14ac:dyDescent="0.25">
      <c r="B219" s="58">
        <f>IF(D219&lt;&gt;"",COUNTA($D$182:D219),"")</f>
        <v>36</v>
      </c>
      <c r="C219" s="58"/>
      <c r="D219" s="55" t="s">
        <v>59</v>
      </c>
      <c r="E219" s="70"/>
      <c r="F219" s="70"/>
      <c r="G219" s="89">
        <v>1.8E-3</v>
      </c>
      <c r="H219" s="89">
        <v>1.8E-3</v>
      </c>
      <c r="J219" s="89">
        <f t="shared" si="35"/>
        <v>0</v>
      </c>
      <c r="K219" s="70"/>
      <c r="L219" s="70"/>
      <c r="M219" s="70"/>
      <c r="N219"/>
    </row>
    <row r="220" spans="2:15" ht="15.75" x14ac:dyDescent="0.25">
      <c r="B220" s="58">
        <f>IF(D220&lt;&gt;"",COUNTA($D$182:D220),"")</f>
        <v>37</v>
      </c>
      <c r="C220" s="58"/>
      <c r="D220" s="55" t="s">
        <v>60</v>
      </c>
      <c r="E220" s="70"/>
      <c r="F220" s="70"/>
      <c r="G220" s="89">
        <v>5.8500000000000002E-3</v>
      </c>
      <c r="H220" s="89">
        <v>5.8500000000000002E-3</v>
      </c>
      <c r="J220" s="89">
        <f t="shared" si="35"/>
        <v>0</v>
      </c>
      <c r="K220" s="70"/>
      <c r="L220" s="70"/>
      <c r="M220" s="70"/>
      <c r="N220"/>
    </row>
    <row r="221" spans="2:15" ht="15.75" x14ac:dyDescent="0.25">
      <c r="B221" s="58">
        <f>IF(D221&lt;&gt;"",COUNTA($D$182:D221),"")</f>
        <v>38</v>
      </c>
      <c r="C221" s="58"/>
      <c r="D221" s="55" t="s">
        <v>61</v>
      </c>
      <c r="E221" s="70"/>
      <c r="F221" s="70"/>
      <c r="G221" s="89">
        <v>1E-4</v>
      </c>
      <c r="H221" s="89">
        <v>1E-4</v>
      </c>
      <c r="J221" s="89">
        <f>+H221-G221</f>
        <v>0</v>
      </c>
      <c r="K221" s="70"/>
      <c r="L221" s="70"/>
      <c r="M221" s="70"/>
      <c r="N221"/>
    </row>
    <row r="222" spans="2:15" ht="15.75" x14ac:dyDescent="0.25">
      <c r="B222" s="58">
        <f>IF(D222&lt;&gt;"",COUNTA($D$182:D222),"")</f>
        <v>39</v>
      </c>
      <c r="C222" s="58"/>
      <c r="D222" s="55" t="s">
        <v>62</v>
      </c>
      <c r="E222" s="70"/>
      <c r="F222" s="70"/>
      <c r="G222" s="89">
        <v>0</v>
      </c>
      <c r="H222" s="89">
        <v>0</v>
      </c>
      <c r="J222" s="89">
        <f>+H222-G222</f>
        <v>0</v>
      </c>
      <c r="K222" s="70"/>
      <c r="L222" s="70"/>
      <c r="M222" s="70"/>
      <c r="N222"/>
    </row>
    <row r="223" spans="2:15" ht="15.75" x14ac:dyDescent="0.25">
      <c r="B223" s="58">
        <f>IF(D223&lt;&gt;"",COUNTA($D$182:D223),"")</f>
        <v>40</v>
      </c>
      <c r="C223" s="58"/>
      <c r="D223" s="55" t="s">
        <v>63</v>
      </c>
      <c r="E223" s="70"/>
      <c r="F223" s="70"/>
      <c r="G223" s="89">
        <v>2.3800000000000002E-3</v>
      </c>
      <c r="H223" s="89">
        <v>2.3800000000000002E-3</v>
      </c>
      <c r="J223" s="89">
        <f>+H223-G223</f>
        <v>0</v>
      </c>
      <c r="K223" s="70"/>
      <c r="L223" s="70"/>
      <c r="M223" s="70"/>
      <c r="N223"/>
    </row>
    <row r="224" spans="2:15" ht="15.75" x14ac:dyDescent="0.25">
      <c r="B224" s="58">
        <f>IF(D224&lt;&gt;"",COUNTA($D$182:D224),"")</f>
        <v>41</v>
      </c>
      <c r="C224" s="58"/>
      <c r="D224" s="55" t="s">
        <v>64</v>
      </c>
      <c r="E224" s="70"/>
      <c r="F224" s="70"/>
      <c r="G224" s="89">
        <v>-9.5E-4</v>
      </c>
      <c r="H224" s="89">
        <v>-9.5E-4</v>
      </c>
      <c r="J224" s="89">
        <f t="shared" si="35"/>
        <v>0</v>
      </c>
      <c r="K224" s="70"/>
      <c r="L224" s="70"/>
      <c r="M224" s="70"/>
      <c r="N224"/>
    </row>
    <row r="225" spans="2:15" ht="15.75" x14ac:dyDescent="0.25">
      <c r="B225" s="58">
        <f>IF(D225&lt;&gt;"",COUNTA($D$182:D225),"")</f>
        <v>42</v>
      </c>
      <c r="C225" s="58"/>
      <c r="D225" s="55" t="s">
        <v>65</v>
      </c>
      <c r="E225" s="70"/>
      <c r="F225" s="70"/>
      <c r="G225" s="89">
        <v>4.5449999999999997E-2</v>
      </c>
      <c r="H225" s="89">
        <v>4.5449999999999997E-2</v>
      </c>
      <c r="J225" s="89">
        <f t="shared" si="35"/>
        <v>0</v>
      </c>
      <c r="K225" s="70"/>
      <c r="L225" s="70"/>
      <c r="M225" s="70"/>
      <c r="N225"/>
    </row>
    <row r="226" spans="2:15" ht="15.75" x14ac:dyDescent="0.25">
      <c r="B226" s="58">
        <f>IF(D226&lt;&gt;"",COUNTA($D$182:D226),"")</f>
        <v>43</v>
      </c>
      <c r="C226" s="58"/>
      <c r="D226" s="55" t="s">
        <v>66</v>
      </c>
      <c r="E226" s="70"/>
      <c r="F226" s="70"/>
      <c r="G226" s="89">
        <v>3.2730000000000002E-2</v>
      </c>
      <c r="H226" s="89">
        <v>3.4880000000000001E-2</v>
      </c>
      <c r="J226" s="89">
        <f t="shared" si="35"/>
        <v>2.1499999999999991E-3</v>
      </c>
      <c r="K226" s="70"/>
      <c r="L226" s="70"/>
      <c r="M226" s="70"/>
      <c r="N226"/>
    </row>
    <row r="227" spans="2:15" ht="15.75" x14ac:dyDescent="0.25">
      <c r="B227" s="58">
        <f>IF(D227&lt;&gt;"",COUNTA($D$182:D227),"")</f>
        <v>44</v>
      </c>
      <c r="C227" s="58"/>
      <c r="D227" s="55" t="s">
        <v>67</v>
      </c>
      <c r="E227" s="70"/>
      <c r="F227" s="70"/>
      <c r="G227" s="89">
        <v>2.5000000000000001E-3</v>
      </c>
      <c r="H227" s="89">
        <v>2.5000000000000001E-3</v>
      </c>
      <c r="J227" s="89">
        <f t="shared" si="35"/>
        <v>0</v>
      </c>
      <c r="K227" s="70"/>
      <c r="L227" s="70"/>
      <c r="M227" s="70"/>
      <c r="N227"/>
    </row>
    <row r="228" spans="2:15" ht="15.75" x14ac:dyDescent="0.25">
      <c r="B228" s="58">
        <f>IF(D228&lt;&gt;"",COUNTA($D$182:D228),"")</f>
        <v>45</v>
      </c>
      <c r="C228" s="58"/>
      <c r="D228" s="55" t="s">
        <v>68</v>
      </c>
      <c r="E228" s="70"/>
      <c r="F228" s="70"/>
      <c r="G228" s="89">
        <v>5.0000000000000001E-4</v>
      </c>
      <c r="H228" s="89">
        <v>5.0000000000000001E-4</v>
      </c>
      <c r="J228" s="89">
        <f t="shared" si="35"/>
        <v>0</v>
      </c>
      <c r="K228" s="70"/>
      <c r="L228" s="70"/>
      <c r="M228" s="70"/>
      <c r="N228"/>
    </row>
    <row r="229" spans="2:15" ht="15.75" x14ac:dyDescent="0.25">
      <c r="B229" s="58">
        <f>IF(D229&lt;&gt;"",COUNTA($D$182:D229),"")</f>
        <v>46</v>
      </c>
      <c r="C229" s="58"/>
      <c r="D229" s="55" t="s">
        <v>69</v>
      </c>
      <c r="E229" s="70"/>
      <c r="F229" s="70"/>
      <c r="G229" s="89">
        <v>0.13219</v>
      </c>
      <c r="H229" s="89">
        <v>0.13219</v>
      </c>
      <c r="J229" s="89">
        <f t="shared" si="35"/>
        <v>0</v>
      </c>
      <c r="K229" s="70"/>
      <c r="L229" s="70"/>
      <c r="M229" s="70"/>
      <c r="N229"/>
    </row>
    <row r="230" spans="2:15" ht="15.75" x14ac:dyDescent="0.25">
      <c r="B230" s="58">
        <f>IF(D230&lt;&gt;"",COUNTA($D$182:D230),"")</f>
        <v>47</v>
      </c>
      <c r="C230" s="58"/>
      <c r="D230" s="55" t="str">
        <f>D115</f>
        <v>Low Income Discount</v>
      </c>
      <c r="E230" s="70"/>
      <c r="F230" s="70"/>
      <c r="G230" s="97">
        <v>0.42</v>
      </c>
      <c r="H230" s="97">
        <v>0.42</v>
      </c>
      <c r="J230" s="97">
        <f t="shared" si="35"/>
        <v>0</v>
      </c>
      <c r="K230" s="70"/>
      <c r="L230" s="70"/>
      <c r="M230" s="70"/>
      <c r="N230"/>
    </row>
    <row r="233" spans="2:15" ht="15.75" x14ac:dyDescent="0.25">
      <c r="B233" s="95" t="str">
        <f>$B$3</f>
        <v>Cape Light Compact JPE</v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</row>
    <row r="234" spans="2:15" ht="15.75" x14ac:dyDescent="0.25">
      <c r="B234" s="95" t="str">
        <f>$B$4</f>
        <v>Calculation of Monthly Typical Bill</v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</row>
    <row r="235" spans="2:15" ht="15.75" x14ac:dyDescent="0.25">
      <c r="B235" s="95" t="str">
        <f>$B$5</f>
        <v>Proposed January 1, 2026</v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</row>
    <row r="236" spans="2:15" ht="15.75" x14ac:dyDescent="0.25">
      <c r="B236" s="98"/>
      <c r="C236" s="98"/>
      <c r="D236" s="75"/>
      <c r="E236" s="99"/>
      <c r="F236" s="100"/>
      <c r="G236" s="101"/>
      <c r="H236" s="75"/>
      <c r="I236" s="75"/>
      <c r="J236" s="75"/>
      <c r="K236" s="75"/>
      <c r="L236" s="75"/>
      <c r="M236" s="75"/>
      <c r="N236" s="75"/>
      <c r="O236" s="75"/>
    </row>
    <row r="237" spans="2:15" ht="15.75" x14ac:dyDescent="0.25">
      <c r="B237" s="53" t="s">
        <v>19</v>
      </c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</row>
    <row r="238" spans="2:15" ht="15.75" x14ac:dyDescent="0.25">
      <c r="B238" s="102"/>
      <c r="C238" s="102"/>
      <c r="D238" s="75"/>
      <c r="E238" s="75"/>
      <c r="F238" s="75"/>
      <c r="G238" s="103"/>
      <c r="H238" s="75"/>
      <c r="I238"/>
      <c r="J238"/>
      <c r="K238"/>
      <c r="L238"/>
      <c r="M238"/>
      <c r="N238"/>
      <c r="O238"/>
    </row>
    <row r="239" spans="2:15" ht="15.75" x14ac:dyDescent="0.25">
      <c r="B239" s="58"/>
      <c r="C239" s="58"/>
      <c r="D239"/>
      <c r="E239" s="75"/>
      <c r="F239" s="75"/>
      <c r="G239" s="103"/>
      <c r="H239" s="75"/>
      <c r="I239"/>
      <c r="J239"/>
      <c r="K239"/>
      <c r="L239"/>
      <c r="M239"/>
      <c r="N239"/>
      <c r="O239"/>
    </row>
    <row r="240" spans="2:15" ht="15.75" x14ac:dyDescent="0.25">
      <c r="B240" s="58">
        <f>IF(D240&lt;&gt;"",COUNTA($D$240:D240),"")</f>
        <v>1</v>
      </c>
      <c r="C240" s="58"/>
      <c r="D240" s="54" t="s">
        <v>33</v>
      </c>
      <c r="E240" s="54"/>
      <c r="F240" s="60" t="str">
        <f>$F$10</f>
        <v>2025 In Effect</v>
      </c>
      <c r="G240" s="60"/>
      <c r="H240" s="60"/>
      <c r="I240" s="55"/>
      <c r="J240" s="60" t="str">
        <f>$J$10</f>
        <v>2026 Proposed</v>
      </c>
      <c r="K240" s="61"/>
      <c r="L240" s="61"/>
      <c r="M240"/>
      <c r="N240" s="61" t="str">
        <f>$N$10</f>
        <v>Total Bill Impact</v>
      </c>
      <c r="O240" s="61"/>
    </row>
    <row r="241" spans="2:15" ht="15.75" x14ac:dyDescent="0.25">
      <c r="B241" s="58">
        <f>IF(D241&lt;&gt;"",COUNTA($D$240:D241),"")</f>
        <v>2</v>
      </c>
      <c r="C241" s="58"/>
      <c r="D241" s="62" t="s">
        <v>35</v>
      </c>
      <c r="E241" s="62"/>
      <c r="F241" s="62" t="str">
        <f>F$11</f>
        <v>Delivery</v>
      </c>
      <c r="G241" s="62" t="str">
        <f>G$11</f>
        <v>Supplier</v>
      </c>
      <c r="H241" s="62" t="str">
        <f>H$11</f>
        <v>Total</v>
      </c>
      <c r="I241" s="55"/>
      <c r="J241" s="62" t="str">
        <f>J$11</f>
        <v>Delivery</v>
      </c>
      <c r="K241" s="62" t="str">
        <f>K$11</f>
        <v>Supplier</v>
      </c>
      <c r="L241" s="62" t="str">
        <f>L$11</f>
        <v>Total</v>
      </c>
      <c r="M241"/>
      <c r="N241" s="62" t="str">
        <f>N$11</f>
        <v>Change</v>
      </c>
      <c r="O241" s="62" t="str">
        <f>O$11</f>
        <v>% Change</v>
      </c>
    </row>
    <row r="242" spans="2:15" x14ac:dyDescent="0.2">
      <c r="B242" s="58">
        <f>IF(D242&lt;&gt;"",COUNTA($D$240:D242),"")</f>
        <v>3</v>
      </c>
      <c r="C242" s="58"/>
      <c r="D242" s="64">
        <v>5</v>
      </c>
      <c r="E242" s="64"/>
      <c r="F242" s="65">
        <f t="shared" ref="F242:F252" si="36">ROUND(SUM($G$258:$G$283)*D242,2)+G$257</f>
        <v>15.77</v>
      </c>
      <c r="G242" s="65">
        <f t="shared" ref="G242:G252" si="37">ROUND($G$284*D242,2)</f>
        <v>0.66</v>
      </c>
      <c r="H242" s="65">
        <f t="shared" ref="H242:H252" si="38">SUM(F242:G242)</f>
        <v>16.43</v>
      </c>
      <c r="I242" s="65"/>
      <c r="J242" s="65">
        <f t="shared" ref="J242:J252" si="39">ROUND(SUM($H$258:$H$283)*D242,2)+H$257</f>
        <v>15.78</v>
      </c>
      <c r="K242" s="65">
        <f t="shared" ref="K242:K252" si="40">ROUND($H$284*D242,2)</f>
        <v>0.66</v>
      </c>
      <c r="L242" s="65">
        <f t="shared" ref="L242:L252" si="41">SUM(J242:K242)</f>
        <v>16.439999999999998</v>
      </c>
      <c r="M242" s="70"/>
      <c r="N242" s="65">
        <f t="shared" ref="N242:N252" si="42">+L242-H242</f>
        <v>9.9999999999980105E-3</v>
      </c>
      <c r="O242" s="66">
        <f t="shared" ref="O242:O252" si="43">+N242/H242</f>
        <v>6.0864272671929461E-4</v>
      </c>
    </row>
    <row r="243" spans="2:15" x14ac:dyDescent="0.2">
      <c r="B243" s="58">
        <f>IF(D243&lt;&gt;"",COUNTA($D$240:D243),"")</f>
        <v>4</v>
      </c>
      <c r="C243" s="58"/>
      <c r="D243" s="64">
        <v>30</v>
      </c>
      <c r="E243" s="64"/>
      <c r="F243" s="65">
        <f t="shared" si="36"/>
        <v>19.600000000000001</v>
      </c>
      <c r="G243" s="65">
        <f t="shared" si="37"/>
        <v>3.98</v>
      </c>
      <c r="H243" s="65">
        <f t="shared" si="38"/>
        <v>23.580000000000002</v>
      </c>
      <c r="I243" s="70"/>
      <c r="J243" s="65">
        <f t="shared" si="39"/>
        <v>19.68</v>
      </c>
      <c r="K243" s="65">
        <f t="shared" si="40"/>
        <v>3.98</v>
      </c>
      <c r="L243" s="65">
        <f t="shared" si="41"/>
        <v>23.66</v>
      </c>
      <c r="M243" s="70"/>
      <c r="N243" s="65">
        <f t="shared" si="42"/>
        <v>7.9999999999998295E-2</v>
      </c>
      <c r="O243" s="66">
        <f t="shared" si="43"/>
        <v>3.3927056827819462E-3</v>
      </c>
    </row>
    <row r="244" spans="2:15" x14ac:dyDescent="0.2">
      <c r="B244" s="58">
        <f>IF(D244&lt;&gt;"",COUNTA($D$240:D244),"")</f>
        <v>5</v>
      </c>
      <c r="C244" s="58"/>
      <c r="D244" s="64">
        <v>80</v>
      </c>
      <c r="E244" s="64"/>
      <c r="F244" s="65">
        <f t="shared" si="36"/>
        <v>27.28</v>
      </c>
      <c r="G244" s="65">
        <f t="shared" si="37"/>
        <v>10.6</v>
      </c>
      <c r="H244" s="65">
        <f t="shared" si="38"/>
        <v>37.880000000000003</v>
      </c>
      <c r="I244" s="70"/>
      <c r="J244" s="65">
        <f t="shared" si="39"/>
        <v>27.490000000000002</v>
      </c>
      <c r="K244" s="65">
        <f t="shared" si="40"/>
        <v>10.6</v>
      </c>
      <c r="L244" s="65">
        <f t="shared" si="41"/>
        <v>38.090000000000003</v>
      </c>
      <c r="M244" s="70"/>
      <c r="N244" s="65">
        <f t="shared" si="42"/>
        <v>0.21000000000000085</v>
      </c>
      <c r="O244" s="66">
        <f t="shared" si="43"/>
        <v>5.5438225976768962E-3</v>
      </c>
    </row>
    <row r="245" spans="2:15" x14ac:dyDescent="0.2">
      <c r="B245" s="58">
        <f>IF(D245&lt;&gt;"",COUNTA($D$240:D245),"")</f>
        <v>6</v>
      </c>
      <c r="C245" s="58"/>
      <c r="D245" s="64">
        <v>150</v>
      </c>
      <c r="E245" s="64"/>
      <c r="F245" s="65">
        <f t="shared" si="36"/>
        <v>38.019999999999996</v>
      </c>
      <c r="G245" s="65">
        <f t="shared" si="37"/>
        <v>19.88</v>
      </c>
      <c r="H245" s="65">
        <f t="shared" si="38"/>
        <v>57.899999999999991</v>
      </c>
      <c r="I245" s="70"/>
      <c r="J245" s="65">
        <f t="shared" si="39"/>
        <v>38.42</v>
      </c>
      <c r="K245" s="65">
        <f t="shared" si="40"/>
        <v>19.88</v>
      </c>
      <c r="L245" s="65">
        <f t="shared" si="41"/>
        <v>58.3</v>
      </c>
      <c r="M245" s="70"/>
      <c r="N245" s="65">
        <f t="shared" si="42"/>
        <v>0.40000000000000568</v>
      </c>
      <c r="O245" s="66">
        <f t="shared" si="43"/>
        <v>6.9084628670121892E-3</v>
      </c>
    </row>
    <row r="246" spans="2:15" x14ac:dyDescent="0.2">
      <c r="B246" s="58">
        <f>IF(D246&lt;&gt;"",COUNTA($D$240:D246),"")</f>
        <v>7</v>
      </c>
      <c r="C246" s="58"/>
      <c r="D246" s="64">
        <v>275</v>
      </c>
      <c r="E246" s="64"/>
      <c r="F246" s="65">
        <f t="shared" si="36"/>
        <v>57.2</v>
      </c>
      <c r="G246" s="65">
        <f t="shared" si="37"/>
        <v>36.450000000000003</v>
      </c>
      <c r="H246" s="65">
        <f t="shared" si="38"/>
        <v>93.65</v>
      </c>
      <c r="I246" s="70"/>
      <c r="J246" s="65">
        <f t="shared" si="39"/>
        <v>57.93</v>
      </c>
      <c r="K246" s="65">
        <f t="shared" si="40"/>
        <v>36.450000000000003</v>
      </c>
      <c r="L246" s="65">
        <f t="shared" si="41"/>
        <v>94.38</v>
      </c>
      <c r="M246" s="70"/>
      <c r="N246" s="65">
        <f t="shared" si="42"/>
        <v>0.72999999999998977</v>
      </c>
      <c r="O246" s="66">
        <f t="shared" si="43"/>
        <v>7.7949813134008516E-3</v>
      </c>
    </row>
    <row r="247" spans="2:15" x14ac:dyDescent="0.2">
      <c r="B247" s="58">
        <f>IF(D247&lt;&gt;"",COUNTA($D$240:D247),"")</f>
        <v>8</v>
      </c>
      <c r="C247" s="58"/>
      <c r="D247" s="64">
        <v>500</v>
      </c>
      <c r="E247" s="64"/>
      <c r="F247" s="65">
        <f t="shared" si="36"/>
        <v>91.73</v>
      </c>
      <c r="G247" s="65">
        <f t="shared" si="37"/>
        <v>66.27</v>
      </c>
      <c r="H247" s="65">
        <f t="shared" si="38"/>
        <v>158</v>
      </c>
      <c r="I247" s="70"/>
      <c r="J247" s="65">
        <f t="shared" si="39"/>
        <v>93.06</v>
      </c>
      <c r="K247" s="65">
        <f t="shared" si="40"/>
        <v>66.27</v>
      </c>
      <c r="L247" s="65">
        <f t="shared" si="41"/>
        <v>159.32999999999998</v>
      </c>
      <c r="M247" s="70"/>
      <c r="N247" s="65">
        <f t="shared" si="42"/>
        <v>1.3299999999999841</v>
      </c>
      <c r="O247" s="66">
        <f t="shared" si="43"/>
        <v>8.4177215189872416E-3</v>
      </c>
    </row>
    <row r="248" spans="2:15" x14ac:dyDescent="0.2">
      <c r="B248" s="58">
        <f>IF(D248&lt;&gt;"",COUNTA($D$240:D248),"")</f>
        <v>9</v>
      </c>
      <c r="C248" s="58"/>
      <c r="D248" s="64">
        <v>750</v>
      </c>
      <c r="E248" s="64"/>
      <c r="F248" s="65">
        <f t="shared" si="36"/>
        <v>130.1</v>
      </c>
      <c r="G248" s="65">
        <f t="shared" si="37"/>
        <v>99.4</v>
      </c>
      <c r="H248" s="65">
        <f t="shared" si="38"/>
        <v>229.5</v>
      </c>
      <c r="I248" s="70"/>
      <c r="J248" s="65">
        <f t="shared" si="39"/>
        <v>132.09</v>
      </c>
      <c r="K248" s="65">
        <f t="shared" si="40"/>
        <v>99.4</v>
      </c>
      <c r="L248" s="65">
        <f t="shared" si="41"/>
        <v>231.49</v>
      </c>
      <c r="M248" s="70"/>
      <c r="N248" s="65">
        <f t="shared" si="42"/>
        <v>1.9900000000000091</v>
      </c>
      <c r="O248" s="66">
        <f t="shared" si="43"/>
        <v>8.6710239651416523E-3</v>
      </c>
    </row>
    <row r="249" spans="2:15" x14ac:dyDescent="0.2">
      <c r="B249" s="58">
        <f>IF(D249&lt;&gt;"",COUNTA($D$240:D249),"")</f>
        <v>10</v>
      </c>
      <c r="C249" s="58"/>
      <c r="D249" s="64">
        <v>1250</v>
      </c>
      <c r="E249" s="64"/>
      <c r="F249" s="65">
        <f t="shared" si="36"/>
        <v>206.83</v>
      </c>
      <c r="G249" s="65">
        <f t="shared" si="37"/>
        <v>165.66</v>
      </c>
      <c r="H249" s="65">
        <f t="shared" si="38"/>
        <v>372.49</v>
      </c>
      <c r="I249" s="70"/>
      <c r="J249" s="65">
        <f t="shared" si="39"/>
        <v>210.15</v>
      </c>
      <c r="K249" s="65">
        <f t="shared" si="40"/>
        <v>165.66</v>
      </c>
      <c r="L249" s="65">
        <f t="shared" si="41"/>
        <v>375.81</v>
      </c>
      <c r="M249" s="70"/>
      <c r="N249" s="65">
        <f t="shared" si="42"/>
        <v>3.3199999999999932</v>
      </c>
      <c r="O249" s="66">
        <f t="shared" si="43"/>
        <v>8.9129909527772364E-3</v>
      </c>
    </row>
    <row r="250" spans="2:15" x14ac:dyDescent="0.2">
      <c r="B250" s="58">
        <f>IF(D250&lt;&gt;"",COUNTA($D$240:D250),"")</f>
        <v>11</v>
      </c>
      <c r="C250" s="58"/>
      <c r="D250" s="64">
        <v>2500</v>
      </c>
      <c r="E250" s="64"/>
      <c r="F250" s="65">
        <f t="shared" si="36"/>
        <v>398.65</v>
      </c>
      <c r="G250" s="65">
        <f t="shared" si="37"/>
        <v>331.33</v>
      </c>
      <c r="H250" s="65">
        <f t="shared" si="38"/>
        <v>729.98</v>
      </c>
      <c r="I250" s="70"/>
      <c r="J250" s="65">
        <f t="shared" si="39"/>
        <v>405.3</v>
      </c>
      <c r="K250" s="65">
        <f t="shared" si="40"/>
        <v>331.33</v>
      </c>
      <c r="L250" s="65">
        <f t="shared" si="41"/>
        <v>736.63</v>
      </c>
      <c r="M250" s="70"/>
      <c r="N250" s="65">
        <f t="shared" si="42"/>
        <v>6.6499999999999773</v>
      </c>
      <c r="O250" s="66">
        <f t="shared" si="43"/>
        <v>9.1098386257157417E-3</v>
      </c>
    </row>
    <row r="251" spans="2:15" x14ac:dyDescent="0.2">
      <c r="B251" s="58">
        <f>IF(D251&lt;&gt;"",COUNTA($D$240:D251),"")</f>
        <v>12</v>
      </c>
      <c r="C251" s="58"/>
      <c r="D251" s="64">
        <v>10000</v>
      </c>
      <c r="E251" s="64"/>
      <c r="F251" s="65">
        <f t="shared" si="36"/>
        <v>1549.6</v>
      </c>
      <c r="G251" s="65">
        <f t="shared" si="37"/>
        <v>1325.3</v>
      </c>
      <c r="H251" s="65">
        <f t="shared" si="38"/>
        <v>2874.8999999999996</v>
      </c>
      <c r="I251" s="70"/>
      <c r="J251" s="65">
        <f t="shared" si="39"/>
        <v>1576.2</v>
      </c>
      <c r="K251" s="65">
        <f t="shared" si="40"/>
        <v>1325.3</v>
      </c>
      <c r="L251" s="65">
        <f t="shared" si="41"/>
        <v>2901.5</v>
      </c>
      <c r="M251" s="70"/>
      <c r="N251" s="65">
        <f t="shared" si="42"/>
        <v>26.600000000000364</v>
      </c>
      <c r="O251" s="66">
        <f t="shared" si="43"/>
        <v>9.2524957389823539E-3</v>
      </c>
    </row>
    <row r="252" spans="2:15" x14ac:dyDescent="0.2">
      <c r="B252" s="58">
        <f>IF(D252&lt;&gt;"",COUNTA($D$240:D252),"")</f>
        <v>13</v>
      </c>
      <c r="C252" s="58" t="s">
        <v>40</v>
      </c>
      <c r="D252" s="64">
        <v>1650</v>
      </c>
      <c r="E252" s="64"/>
      <c r="F252" s="65">
        <f t="shared" si="36"/>
        <v>268.21000000000004</v>
      </c>
      <c r="G252" s="65">
        <f t="shared" si="37"/>
        <v>218.67</v>
      </c>
      <c r="H252" s="65">
        <f t="shared" si="38"/>
        <v>486.88</v>
      </c>
      <c r="I252" s="70"/>
      <c r="J252" s="65">
        <f t="shared" si="39"/>
        <v>272.60000000000002</v>
      </c>
      <c r="K252" s="65">
        <f t="shared" si="40"/>
        <v>218.67</v>
      </c>
      <c r="L252" s="65">
        <f t="shared" si="41"/>
        <v>491.27</v>
      </c>
      <c r="M252" s="70"/>
      <c r="N252" s="65">
        <f t="shared" si="42"/>
        <v>4.3899999999999864</v>
      </c>
      <c r="O252" s="66">
        <f t="shared" si="43"/>
        <v>9.0165954650016159E-3</v>
      </c>
    </row>
    <row r="253" spans="2:15" x14ac:dyDescent="0.2">
      <c r="B253" s="58" t="str">
        <f>IF(D253&lt;&gt;"",COUNTA($D$240:D253),"")</f>
        <v/>
      </c>
      <c r="D253" s="64"/>
      <c r="E253" s="64"/>
      <c r="F253" s="65"/>
      <c r="G253" s="65"/>
      <c r="H253" s="65"/>
      <c r="I253" s="70"/>
      <c r="J253" s="65"/>
      <c r="K253" s="65"/>
      <c r="L253" s="65"/>
      <c r="M253" s="70"/>
      <c r="N253" s="65"/>
      <c r="O253" s="66"/>
    </row>
    <row r="254" spans="2:15" x14ac:dyDescent="0.2">
      <c r="B254" s="58" t="str">
        <f>IF(D254&lt;&gt;"",COUNTA($D$240:D254),"")</f>
        <v/>
      </c>
      <c r="C254" s="58"/>
      <c r="D254" s="104"/>
      <c r="E254" s="104"/>
      <c r="F254" s="105"/>
      <c r="G254" s="105"/>
      <c r="H254" s="106"/>
      <c r="I254" s="105"/>
      <c r="J254" s="105"/>
      <c r="K254" s="105"/>
      <c r="L254" s="106"/>
      <c r="M254" s="105"/>
      <c r="N254" s="107"/>
    </row>
    <row r="255" spans="2:15" ht="15.75" x14ac:dyDescent="0.25">
      <c r="B255" s="58">
        <f>IF(D255&lt;&gt;"",COUNTA($D$240:D255),"")</f>
        <v>14</v>
      </c>
      <c r="C255" s="58"/>
      <c r="D255" s="75" t="s">
        <v>21</v>
      </c>
      <c r="E255" s="75"/>
      <c r="F255" s="106"/>
      <c r="G255" s="96" t="str">
        <f>$G$28</f>
        <v>2025 In Effect</v>
      </c>
      <c r="I255" s="96" t="str">
        <f>$H$28</f>
        <v>2026 Proposed</v>
      </c>
      <c r="J255" s="106"/>
      <c r="K255" s="106"/>
      <c r="L255" s="106"/>
      <c r="M255" s="106"/>
      <c r="N255"/>
    </row>
    <row r="256" spans="2:15" ht="17.25" x14ac:dyDescent="0.35">
      <c r="B256" s="58">
        <f>IF(D256&lt;&gt;"",COUNTA($D$240:D256),"")</f>
        <v>15</v>
      </c>
      <c r="C256" s="58"/>
      <c r="D256" s="108" t="s">
        <v>21</v>
      </c>
      <c r="E256" s="75"/>
      <c r="F256" s="106"/>
      <c r="G256" s="109" t="s">
        <v>41</v>
      </c>
      <c r="H256" s="109"/>
      <c r="I256" s="109" t="s">
        <v>41</v>
      </c>
      <c r="J256" s="109" t="s">
        <v>39</v>
      </c>
      <c r="K256" s="106"/>
      <c r="L256" s="106"/>
      <c r="M256" s="106"/>
      <c r="N256"/>
    </row>
    <row r="257" spans="2:13" ht="15.75" x14ac:dyDescent="0.25">
      <c r="B257" s="58">
        <f>IF(D257&lt;&gt;"",COUNTA($D$240:D257),"")</f>
        <v>16</v>
      </c>
      <c r="C257" s="58"/>
      <c r="D257" s="75" t="s">
        <v>42</v>
      </c>
      <c r="E257" s="108"/>
      <c r="F257" s="106"/>
      <c r="G257" s="85">
        <v>15</v>
      </c>
      <c r="H257" s="85">
        <v>15</v>
      </c>
      <c r="J257" s="85">
        <f t="shared" ref="J257:J284" si="44">H257-G257</f>
        <v>0</v>
      </c>
      <c r="K257" s="106"/>
      <c r="L257" s="106"/>
      <c r="M257"/>
    </row>
    <row r="258" spans="2:13" ht="15.75" x14ac:dyDescent="0.25">
      <c r="B258" s="58">
        <f>IF(D258&lt;&gt;"",COUNTA($D$240:D258),"")</f>
        <v>17</v>
      </c>
      <c r="C258" s="58"/>
      <c r="D258" s="75" t="s">
        <v>43</v>
      </c>
      <c r="E258" s="108"/>
      <c r="F258" s="106"/>
      <c r="G258" s="89">
        <v>3.9690000000000003E-2</v>
      </c>
      <c r="H258" s="89">
        <v>3.9690000000000003E-2</v>
      </c>
      <c r="J258" s="89">
        <f t="shared" si="44"/>
        <v>0</v>
      </c>
      <c r="K258" s="106"/>
      <c r="L258" s="106"/>
      <c r="M258"/>
    </row>
    <row r="259" spans="2:13" ht="15.75" x14ac:dyDescent="0.25">
      <c r="B259" s="58">
        <f>IF(D259&lt;&gt;"",COUNTA($D$240:D259),"")</f>
        <v>18</v>
      </c>
      <c r="C259" s="58"/>
      <c r="D259" s="75" t="s">
        <v>44</v>
      </c>
      <c r="E259" s="110"/>
      <c r="F259" s="106"/>
      <c r="G259" s="89">
        <v>-3.0000000000000001E-5</v>
      </c>
      <c r="H259" s="89">
        <v>-3.0000000000000001E-5</v>
      </c>
      <c r="J259" s="89">
        <f t="shared" si="44"/>
        <v>0</v>
      </c>
      <c r="K259" s="106"/>
      <c r="L259" s="106"/>
      <c r="M259"/>
    </row>
    <row r="260" spans="2:13" ht="15.75" x14ac:dyDescent="0.25">
      <c r="B260" s="58">
        <f>IF(D260&lt;&gt;"",COUNTA($D$240:D260),"")</f>
        <v>19</v>
      </c>
      <c r="C260" s="58"/>
      <c r="D260" s="75" t="s">
        <v>45</v>
      </c>
      <c r="E260" s="110"/>
      <c r="F260" s="106"/>
      <c r="G260" s="89">
        <v>-6.4000000000000005E-4</v>
      </c>
      <c r="H260" s="89">
        <v>-6.4000000000000005E-4</v>
      </c>
      <c r="J260" s="89">
        <f t="shared" si="44"/>
        <v>0</v>
      </c>
      <c r="K260" s="106"/>
      <c r="L260" s="106"/>
      <c r="M260"/>
    </row>
    <row r="261" spans="2:13" ht="15.75" x14ac:dyDescent="0.25">
      <c r="B261" s="58">
        <f>IF(D261&lt;&gt;"",COUNTA($D$240:D261),"")</f>
        <v>20</v>
      </c>
      <c r="C261" s="58"/>
      <c r="D261" s="92" t="s">
        <v>46</v>
      </c>
      <c r="E261" s="108"/>
      <c r="F261" s="106"/>
      <c r="G261" s="89">
        <v>3.2399999999999998E-3</v>
      </c>
      <c r="H261" s="89">
        <v>3.2399999999999998E-3</v>
      </c>
      <c r="J261" s="89">
        <f t="shared" si="44"/>
        <v>0</v>
      </c>
      <c r="K261" s="106"/>
      <c r="L261" s="106"/>
      <c r="M261"/>
    </row>
    <row r="262" spans="2:13" ht="15.75" x14ac:dyDescent="0.25">
      <c r="B262" s="58">
        <f>IF(D262&lt;&gt;"",COUNTA($D$240:D262),"")</f>
        <v>21</v>
      </c>
      <c r="C262" s="58"/>
      <c r="D262" s="75" t="s">
        <v>47</v>
      </c>
      <c r="E262" s="108"/>
      <c r="F262" s="106"/>
      <c r="G262" s="89">
        <v>7.8799999999999999E-3</v>
      </c>
      <c r="H262" s="89">
        <v>7.8799999999999999E-3</v>
      </c>
      <c r="J262" s="89">
        <f t="shared" si="44"/>
        <v>0</v>
      </c>
      <c r="K262" s="106"/>
      <c r="L262" s="106"/>
      <c r="M262"/>
    </row>
    <row r="263" spans="2:13" ht="15.75" x14ac:dyDescent="0.25">
      <c r="B263" s="58">
        <f>IF(D263&lt;&gt;"",COUNTA($D$240:D263),"")</f>
        <v>22</v>
      </c>
      <c r="C263" s="58"/>
      <c r="D263" s="75" t="s">
        <v>48</v>
      </c>
      <c r="E263" s="108"/>
      <c r="F263" s="106"/>
      <c r="G263" s="89">
        <v>1.89E-3</v>
      </c>
      <c r="H263" s="89">
        <v>1.89E-3</v>
      </c>
      <c r="J263" s="89">
        <f t="shared" si="44"/>
        <v>0</v>
      </c>
      <c r="K263" s="106"/>
      <c r="L263" s="106"/>
      <c r="M263"/>
    </row>
    <row r="264" spans="2:13" ht="15.75" x14ac:dyDescent="0.25">
      <c r="B264" s="58">
        <f>IF(D264&lt;&gt;"",COUNTA($D$240:D264),"")</f>
        <v>23</v>
      </c>
      <c r="C264" s="58"/>
      <c r="D264" s="75" t="s">
        <v>49</v>
      </c>
      <c r="E264" s="108"/>
      <c r="F264" s="106"/>
      <c r="G264" s="89">
        <v>1.197E-2</v>
      </c>
      <c r="H264" s="89">
        <v>1.197E-2</v>
      </c>
      <c r="J264" s="89">
        <f t="shared" si="44"/>
        <v>0</v>
      </c>
      <c r="K264" s="106"/>
      <c r="L264" s="106"/>
      <c r="M264"/>
    </row>
    <row r="265" spans="2:13" ht="15.75" x14ac:dyDescent="0.25">
      <c r="B265" s="58">
        <f>IF(D265&lt;&gt;"",COUNTA($D$240:D265),"")</f>
        <v>24</v>
      </c>
      <c r="C265" s="58"/>
      <c r="D265" s="75" t="s">
        <v>50</v>
      </c>
      <c r="E265" s="108"/>
      <c r="F265" s="106"/>
      <c r="G265" s="89">
        <v>5.1999999999999995E-4</v>
      </c>
      <c r="H265" s="89">
        <v>5.1999999999999995E-4</v>
      </c>
      <c r="J265" s="89">
        <f t="shared" si="44"/>
        <v>0</v>
      </c>
      <c r="K265" s="106"/>
      <c r="L265" s="106" t="s">
        <v>21</v>
      </c>
      <c r="M265"/>
    </row>
    <row r="266" spans="2:13" ht="15.75" x14ac:dyDescent="0.25">
      <c r="B266" s="58">
        <f>IF(D266&lt;&gt;"",COUNTA($D$240:D266),"")</f>
        <v>25</v>
      </c>
      <c r="C266" s="58"/>
      <c r="D266" s="75" t="s">
        <v>51</v>
      </c>
      <c r="E266" s="108"/>
      <c r="F266" s="106"/>
      <c r="G266" s="89">
        <v>2.0000000000000002E-5</v>
      </c>
      <c r="H266" s="89">
        <v>2.0000000000000002E-5</v>
      </c>
      <c r="J266" s="89">
        <f t="shared" si="44"/>
        <v>0</v>
      </c>
      <c r="K266" s="106"/>
      <c r="L266" s="106"/>
      <c r="M266"/>
    </row>
    <row r="267" spans="2:13" ht="15.75" x14ac:dyDescent="0.25">
      <c r="B267" s="58">
        <f>IF(D267&lt;&gt;"",COUNTA($D$240:D267),"")</f>
        <v>26</v>
      </c>
      <c r="C267" s="58"/>
      <c r="D267" s="75" t="s">
        <v>52</v>
      </c>
      <c r="E267" s="108"/>
      <c r="F267" s="106"/>
      <c r="G267" s="89">
        <v>6.3899999999999998E-3</v>
      </c>
      <c r="H267" s="89">
        <v>6.3899999999999998E-3</v>
      </c>
      <c r="J267" s="89">
        <f t="shared" si="44"/>
        <v>0</v>
      </c>
      <c r="K267" s="106"/>
      <c r="L267" s="106"/>
      <c r="M267"/>
    </row>
    <row r="268" spans="2:13" ht="15.75" x14ac:dyDescent="0.25">
      <c r="B268" s="58">
        <f>IF(D268&lt;&gt;"",COUNTA($D$240:D268),"")</f>
        <v>27</v>
      </c>
      <c r="C268" s="58"/>
      <c r="D268" s="75" t="s">
        <v>53</v>
      </c>
      <c r="E268" s="108"/>
      <c r="F268" s="106"/>
      <c r="G268" s="89">
        <v>0</v>
      </c>
      <c r="H268" s="89">
        <v>0</v>
      </c>
      <c r="J268" s="89">
        <f t="shared" si="44"/>
        <v>0</v>
      </c>
      <c r="K268" s="106"/>
      <c r="L268" s="106"/>
      <c r="M268"/>
    </row>
    <row r="269" spans="2:13" ht="15.75" x14ac:dyDescent="0.25">
      <c r="B269" s="58">
        <f>IF(D269&lt;&gt;"",COUNTA($D$240:D269),"")</f>
        <v>28</v>
      </c>
      <c r="C269" s="58"/>
      <c r="D269" s="75" t="s">
        <v>54</v>
      </c>
      <c r="E269" s="108"/>
      <c r="F269" s="106"/>
      <c r="G269" s="89">
        <v>2.3E-3</v>
      </c>
      <c r="H269" s="89">
        <v>2.3E-3</v>
      </c>
      <c r="J269" s="89">
        <f t="shared" si="44"/>
        <v>0</v>
      </c>
      <c r="K269" s="106"/>
      <c r="L269" s="106"/>
      <c r="M269"/>
    </row>
    <row r="270" spans="2:13" ht="15.75" x14ac:dyDescent="0.25">
      <c r="B270" s="58">
        <f>IF(D270&lt;&gt;"",COUNTA($D$240:D270),"")</f>
        <v>29</v>
      </c>
      <c r="C270" s="58"/>
      <c r="D270" s="75" t="s">
        <v>55</v>
      </c>
      <c r="E270" s="110"/>
      <c r="F270" s="106"/>
      <c r="G270" s="89">
        <v>1.2E-4</v>
      </c>
      <c r="H270" s="89">
        <v>1.2E-4</v>
      </c>
      <c r="J270" s="89">
        <f t="shared" si="44"/>
        <v>0</v>
      </c>
      <c r="K270" s="106"/>
      <c r="L270" s="106"/>
      <c r="M270"/>
    </row>
    <row r="271" spans="2:13" ht="15.75" x14ac:dyDescent="0.25">
      <c r="B271" s="58">
        <f>IF(D271&lt;&gt;"",COUNTA($D$240:D271),"")</f>
        <v>30</v>
      </c>
      <c r="C271" s="58"/>
      <c r="D271" s="75" t="s">
        <v>56</v>
      </c>
      <c r="E271" s="108"/>
      <c r="F271" s="106"/>
      <c r="G271" s="89">
        <v>-2.3000000000000001E-4</v>
      </c>
      <c r="H271" s="89">
        <v>-2.3000000000000001E-4</v>
      </c>
      <c r="J271" s="89">
        <f t="shared" si="44"/>
        <v>0</v>
      </c>
      <c r="K271" s="106"/>
      <c r="L271" s="106"/>
      <c r="M271"/>
    </row>
    <row r="272" spans="2:13" ht="15.75" x14ac:dyDescent="0.25">
      <c r="B272" s="58">
        <f>IF(D272&lt;&gt;"",COUNTA($D$240:D272),"")</f>
        <v>31</v>
      </c>
      <c r="C272" s="58"/>
      <c r="D272" s="75" t="s">
        <v>57</v>
      </c>
      <c r="E272" s="108"/>
      <c r="F272" s="106"/>
      <c r="G272" s="89">
        <v>1.2600000000000001E-3</v>
      </c>
      <c r="H272" s="89">
        <v>1.2600000000000001E-3</v>
      </c>
      <c r="J272" s="89">
        <f t="shared" si="44"/>
        <v>0</v>
      </c>
      <c r="K272" s="106"/>
      <c r="L272" s="106"/>
      <c r="M272"/>
    </row>
    <row r="273" spans="2:15" ht="15.75" x14ac:dyDescent="0.25">
      <c r="B273" s="58">
        <f>IF(D273&lt;&gt;"",COUNTA($D$240:D273),"")</f>
        <v>32</v>
      </c>
      <c r="C273" s="58"/>
      <c r="D273" s="75" t="s">
        <v>58</v>
      </c>
      <c r="E273" s="108"/>
      <c r="F273" s="106"/>
      <c r="G273" s="89">
        <v>-6.2E-4</v>
      </c>
      <c r="H273" s="89">
        <v>-6.2E-4</v>
      </c>
      <c r="J273" s="89">
        <f t="shared" si="44"/>
        <v>0</v>
      </c>
      <c r="K273" s="106"/>
      <c r="L273" s="106"/>
      <c r="M273"/>
    </row>
    <row r="274" spans="2:15" ht="15.75" x14ac:dyDescent="0.25">
      <c r="B274" s="58">
        <f>IF(D274&lt;&gt;"",COUNTA($D$240:D274),"")</f>
        <v>33</v>
      </c>
      <c r="C274" s="58"/>
      <c r="D274" s="75" t="s">
        <v>59</v>
      </c>
      <c r="E274" s="108"/>
      <c r="F274" s="106"/>
      <c r="G274" s="89">
        <v>1.3600000000000001E-3</v>
      </c>
      <c r="H274" s="89">
        <v>1.3600000000000001E-3</v>
      </c>
      <c r="J274" s="89">
        <f t="shared" si="44"/>
        <v>0</v>
      </c>
      <c r="K274" s="106"/>
      <c r="L274" s="106"/>
      <c r="M274"/>
    </row>
    <row r="275" spans="2:15" ht="15.75" x14ac:dyDescent="0.25">
      <c r="B275" s="58">
        <f>IF(D275&lt;&gt;"",COUNTA($D$240:D275),"")</f>
        <v>34</v>
      </c>
      <c r="C275" s="58"/>
      <c r="D275" s="75" t="s">
        <v>60</v>
      </c>
      <c r="E275" s="108"/>
      <c r="F275" s="106"/>
      <c r="G275" s="89">
        <v>4.4299999999999999E-3</v>
      </c>
      <c r="H275" s="89">
        <v>4.4299999999999999E-3</v>
      </c>
      <c r="J275" s="89">
        <f t="shared" si="44"/>
        <v>0</v>
      </c>
      <c r="K275" s="106"/>
      <c r="L275" s="106"/>
      <c r="M275"/>
    </row>
    <row r="276" spans="2:15" ht="15.75" x14ac:dyDescent="0.25">
      <c r="B276" s="58">
        <f>IF(D276&lt;&gt;"",COUNTA($D$240:D276),"")</f>
        <v>35</v>
      </c>
      <c r="C276" s="58"/>
      <c r="D276" s="75" t="s">
        <v>61</v>
      </c>
      <c r="E276" s="108"/>
      <c r="F276" s="106"/>
      <c r="G276" s="89">
        <v>0</v>
      </c>
      <c r="H276" s="89">
        <v>0</v>
      </c>
      <c r="J276" s="89">
        <f>H276-G276</f>
        <v>0</v>
      </c>
      <c r="K276" s="106"/>
      <c r="L276" s="106"/>
      <c r="M276"/>
    </row>
    <row r="277" spans="2:15" ht="15.75" x14ac:dyDescent="0.25">
      <c r="B277" s="58">
        <f>IF(D277&lt;&gt;"",COUNTA($D$240:D277),"")</f>
        <v>36</v>
      </c>
      <c r="C277" s="58"/>
      <c r="D277" s="75" t="s">
        <v>62</v>
      </c>
      <c r="E277" s="108"/>
      <c r="F277" s="106"/>
      <c r="G277" s="89">
        <v>0</v>
      </c>
      <c r="H277" s="89">
        <v>0</v>
      </c>
      <c r="J277" s="89">
        <f>H277-G277</f>
        <v>0</v>
      </c>
      <c r="K277" s="106"/>
      <c r="L277" s="106"/>
      <c r="M277"/>
    </row>
    <row r="278" spans="2:15" ht="15.75" x14ac:dyDescent="0.25">
      <c r="B278" s="58">
        <f>IF(D278&lt;&gt;"",COUNTA($D$240:D278),"")</f>
        <v>37</v>
      </c>
      <c r="C278" s="58"/>
      <c r="D278" s="75" t="s">
        <v>63</v>
      </c>
      <c r="E278" s="108"/>
      <c r="F278" s="106"/>
      <c r="G278" s="89">
        <v>1.8E-3</v>
      </c>
      <c r="H278" s="89">
        <v>1.8E-3</v>
      </c>
      <c r="J278" s="89">
        <f>H278-G278</f>
        <v>0</v>
      </c>
      <c r="K278" s="106"/>
      <c r="L278" s="106"/>
      <c r="M278"/>
    </row>
    <row r="279" spans="2:15" ht="15.75" x14ac:dyDescent="0.25">
      <c r="B279" s="58">
        <f>IF(D279&lt;&gt;"",COUNTA($D$240:D279),"")</f>
        <v>38</v>
      </c>
      <c r="C279" s="58"/>
      <c r="D279" s="75" t="s">
        <v>64</v>
      </c>
      <c r="E279" s="108"/>
      <c r="F279" s="106"/>
      <c r="G279" s="89">
        <v>-9.5E-4</v>
      </c>
      <c r="H279" s="89">
        <v>-9.5E-4</v>
      </c>
      <c r="J279" s="89">
        <f t="shared" si="44"/>
        <v>0</v>
      </c>
      <c r="K279" s="106"/>
      <c r="L279" s="106"/>
      <c r="M279"/>
    </row>
    <row r="280" spans="2:15" ht="15.75" x14ac:dyDescent="0.25">
      <c r="B280" s="58">
        <f>IF(D280&lt;&gt;"",COUNTA($D$240:D280),"")</f>
        <v>39</v>
      </c>
      <c r="C280" s="58"/>
      <c r="D280" s="75" t="s">
        <v>65</v>
      </c>
      <c r="E280" s="108"/>
      <c r="F280" s="106"/>
      <c r="G280" s="89">
        <v>4.5900000000000003E-2</v>
      </c>
      <c r="H280" s="89">
        <v>4.5900000000000003E-2</v>
      </c>
      <c r="J280" s="89">
        <f t="shared" si="44"/>
        <v>0</v>
      </c>
      <c r="K280" s="106"/>
      <c r="L280" s="106"/>
      <c r="M280"/>
    </row>
    <row r="281" spans="2:15" ht="15.75" x14ac:dyDescent="0.25">
      <c r="B281" s="58">
        <f>IF(D281&lt;&gt;"",COUNTA($D$240:D281),"")</f>
        <v>40</v>
      </c>
      <c r="C281" s="58"/>
      <c r="D281" s="75" t="s">
        <v>66</v>
      </c>
      <c r="E281" s="108"/>
      <c r="F281" s="106"/>
      <c r="G281" s="89">
        <v>2.4160000000000001E-2</v>
      </c>
      <c r="H281" s="89">
        <v>2.682E-2</v>
      </c>
      <c r="J281" s="89">
        <f t="shared" si="44"/>
        <v>2.6599999999999992E-3</v>
      </c>
      <c r="K281" s="106"/>
      <c r="L281" s="106"/>
      <c r="M281"/>
    </row>
    <row r="282" spans="2:15" ht="15.75" x14ac:dyDescent="0.25">
      <c r="B282" s="58">
        <f>IF(D282&lt;&gt;"",COUNTA($D$240:D282),"")</f>
        <v>41</v>
      </c>
      <c r="C282" s="58"/>
      <c r="D282" s="75" t="s">
        <v>67</v>
      </c>
      <c r="E282" s="108"/>
      <c r="F282" s="106"/>
      <c r="G282" s="89">
        <v>2.5000000000000001E-3</v>
      </c>
      <c r="H282" s="89">
        <v>2.5000000000000001E-3</v>
      </c>
      <c r="J282" s="89">
        <f t="shared" si="44"/>
        <v>0</v>
      </c>
      <c r="K282" s="106"/>
      <c r="L282" s="106"/>
      <c r="M282"/>
    </row>
    <row r="283" spans="2:15" ht="15.75" x14ac:dyDescent="0.25">
      <c r="B283" s="58">
        <f>IF(D283&lt;&gt;"",COUNTA($D$240:D283),"")</f>
        <v>42</v>
      </c>
      <c r="C283" s="58"/>
      <c r="D283" s="75" t="s">
        <v>68</v>
      </c>
      <c r="E283" s="108"/>
      <c r="F283" s="106"/>
      <c r="G283" s="89">
        <v>5.0000000000000001E-4</v>
      </c>
      <c r="H283" s="89">
        <v>5.0000000000000001E-4</v>
      </c>
      <c r="J283" s="89">
        <f t="shared" si="44"/>
        <v>0</v>
      </c>
      <c r="K283" s="106"/>
      <c r="L283" s="106"/>
      <c r="M283"/>
    </row>
    <row r="284" spans="2:15" ht="15.75" x14ac:dyDescent="0.25">
      <c r="B284" s="58">
        <f>IF(D284&lt;&gt;"",COUNTA($D$240:D284),"")</f>
        <v>43</v>
      </c>
      <c r="C284" s="58"/>
      <c r="D284" s="55" t="s">
        <v>69</v>
      </c>
      <c r="E284" s="108"/>
      <c r="F284" s="106"/>
      <c r="G284" s="89">
        <v>0.13253000000000001</v>
      </c>
      <c r="H284" s="89">
        <v>0.13253000000000001</v>
      </c>
      <c r="J284" s="89">
        <f t="shared" si="44"/>
        <v>0</v>
      </c>
      <c r="K284" s="106"/>
      <c r="L284" s="106"/>
      <c r="M284"/>
      <c r="N284" s="50" t="s">
        <v>21</v>
      </c>
    </row>
    <row r="287" spans="2:15" ht="15.75" x14ac:dyDescent="0.25">
      <c r="B287" s="95" t="str">
        <f>$B$3</f>
        <v>Cape Light Compact JPE</v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</row>
    <row r="288" spans="2:15" ht="15.75" x14ac:dyDescent="0.25">
      <c r="B288" s="95" t="str">
        <f>$B$4</f>
        <v>Calculation of Monthly Typical Bill</v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</row>
    <row r="289" spans="2:17" ht="15.75" x14ac:dyDescent="0.25">
      <c r="B289" s="95" t="str">
        <f>$B$5</f>
        <v>Proposed January 1, 2026</v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</row>
    <row r="290" spans="2:17" ht="15.75" x14ac:dyDescent="0.25">
      <c r="B290" s="111"/>
      <c r="C290" s="111"/>
      <c r="D290" s="75"/>
      <c r="E290" s="75"/>
      <c r="F290" s="99"/>
      <c r="G290" s="100"/>
      <c r="H290" s="101"/>
      <c r="I290" s="75"/>
      <c r="J290" s="75"/>
      <c r="K290" s="75"/>
      <c r="L290" s="75"/>
      <c r="M290" s="75"/>
      <c r="N290" s="75"/>
      <c r="O290" s="75"/>
    </row>
    <row r="291" spans="2:17" ht="15.75" x14ac:dyDescent="0.25">
      <c r="B291" s="112" t="s">
        <v>22</v>
      </c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2:17" ht="15.75" x14ac:dyDescent="0.25">
      <c r="B292" s="102"/>
      <c r="C292" s="102"/>
      <c r="D292" s="113"/>
      <c r="E292" s="75"/>
      <c r="F292" s="75"/>
      <c r="G292" s="75"/>
      <c r="H292" s="103"/>
      <c r="I292" s="75"/>
      <c r="J292"/>
      <c r="K292"/>
      <c r="L292"/>
      <c r="M292"/>
      <c r="N292"/>
      <c r="O292"/>
    </row>
    <row r="293" spans="2:17" ht="15.75" x14ac:dyDescent="0.25">
      <c r="B293" s="58"/>
      <c r="C293" s="58"/>
      <c r="D293" s="75"/>
      <c r="E293" s="75"/>
      <c r="F293" s="75"/>
      <c r="G293" s="75"/>
      <c r="H293" s="103"/>
      <c r="I293" s="75"/>
      <c r="J293"/>
      <c r="K293"/>
      <c r="L293"/>
      <c r="M293"/>
      <c r="N293"/>
      <c r="O293"/>
    </row>
    <row r="294" spans="2:17" ht="15.75" x14ac:dyDescent="0.25">
      <c r="B294" s="58">
        <f>IF(D294&lt;&gt;"",COUNTA($D$294:D294),"")</f>
        <v>1</v>
      </c>
      <c r="C294" s="58"/>
      <c r="D294" s="102" t="s">
        <v>33</v>
      </c>
      <c r="E294" s="102" t="s">
        <v>33</v>
      </c>
      <c r="F294" s="60" t="str">
        <f>$F$10</f>
        <v>2025 In Effect</v>
      </c>
      <c r="G294" s="60"/>
      <c r="H294" s="60"/>
      <c r="I294" s="55"/>
      <c r="J294" s="60" t="str">
        <f>$J$10</f>
        <v>2026 Proposed</v>
      </c>
      <c r="K294" s="61"/>
      <c r="L294" s="61"/>
      <c r="M294"/>
      <c r="N294" s="61" t="str">
        <f>$N$10</f>
        <v>Total Bill Impact</v>
      </c>
      <c r="O294" s="61"/>
    </row>
    <row r="295" spans="2:17" ht="15.75" x14ac:dyDescent="0.25">
      <c r="B295" s="58">
        <f>IF(D295&lt;&gt;"",COUNTA($D$294:D295),"")</f>
        <v>2</v>
      </c>
      <c r="C295" s="58"/>
      <c r="D295" s="114" t="s">
        <v>71</v>
      </c>
      <c r="E295" s="114" t="s">
        <v>35</v>
      </c>
      <c r="F295" s="114" t="s">
        <v>36</v>
      </c>
      <c r="G295" s="114" t="s">
        <v>37</v>
      </c>
      <c r="H295" s="114" t="s">
        <v>38</v>
      </c>
      <c r="I295" s="75"/>
      <c r="J295" s="114" t="s">
        <v>36</v>
      </c>
      <c r="K295" s="114" t="s">
        <v>37</v>
      </c>
      <c r="L295" s="114" t="s">
        <v>38</v>
      </c>
      <c r="M295"/>
      <c r="N295" s="114" t="s">
        <v>39</v>
      </c>
      <c r="O295" s="114" t="s">
        <v>10</v>
      </c>
    </row>
    <row r="296" spans="2:17" ht="15.75" x14ac:dyDescent="0.25">
      <c r="B296" s="58" t="str">
        <f>IF(D296&lt;&gt;"",COUNTA($D$294:D296),"")</f>
        <v/>
      </c>
      <c r="C296" s="58"/>
      <c r="D296" s="114"/>
      <c r="E296" s="114"/>
      <c r="F296" s="114"/>
      <c r="G296" s="114"/>
      <c r="H296" s="114"/>
      <c r="I296" s="75"/>
      <c r="J296" s="114"/>
      <c r="K296" s="114"/>
      <c r="L296" s="114"/>
      <c r="M296"/>
      <c r="N296" s="114"/>
      <c r="O296" s="114"/>
    </row>
    <row r="297" spans="2:17" ht="15.75" x14ac:dyDescent="0.25">
      <c r="B297" s="58">
        <f>IF(D297&lt;&gt;"",COUNTA($D$294:D297),"")</f>
        <v>3</v>
      </c>
      <c r="C297" s="58"/>
      <c r="D297" s="58" t="s">
        <v>72</v>
      </c>
      <c r="E297" s="102">
        <v>185</v>
      </c>
      <c r="F297" s="115"/>
      <c r="G297" s="114"/>
      <c r="H297" s="114"/>
      <c r="I297" s="114"/>
      <c r="J297" s="75"/>
      <c r="K297" s="114"/>
      <c r="L297" s="114"/>
      <c r="M297" s="114"/>
      <c r="N297"/>
      <c r="O297" s="116"/>
      <c r="P297" s="114"/>
    </row>
    <row r="298" spans="2:17" x14ac:dyDescent="0.2">
      <c r="B298" s="58">
        <f>IF(D298&lt;&gt;"",COUNTA($D$294:D298),"")</f>
        <v>4</v>
      </c>
      <c r="C298" s="58"/>
      <c r="D298" s="58">
        <v>80</v>
      </c>
      <c r="E298" s="117">
        <f t="shared" ref="E298:E305" si="45">D298*$E$297</f>
        <v>14800</v>
      </c>
      <c r="F298" s="118">
        <f t="shared" ref="F298:F305" si="46">ROUND($H$330+$D298*SUM($H$331,$H$354)+$E298*SUM($H$332:$H$353,$H$355:$H$357),2)</f>
        <v>2931.54</v>
      </c>
      <c r="G298" s="118">
        <f t="shared" ref="G298:G305" si="47">ROUND($H$358*$E298,2)</f>
        <v>2393.46</v>
      </c>
      <c r="H298" s="105">
        <f t="shared" ref="H298:H305" si="48">SUM(F298:G298)</f>
        <v>5325</v>
      </c>
      <c r="I298" s="105"/>
      <c r="J298" s="118">
        <f t="shared" ref="J298:J305" si="49">ROUND($J$330+$D298*SUM($J$331,$J$354)+$E298*SUM($J$332:$J$353,$J$355:$J$357),2)</f>
        <v>2970.91</v>
      </c>
      <c r="K298" s="118">
        <f t="shared" ref="K298:K305" si="50">ROUND($J$358*$E298,2)</f>
        <v>2393.46</v>
      </c>
      <c r="L298" s="105">
        <f t="shared" ref="L298:L305" si="51">SUM(J298:K298)</f>
        <v>5364.37</v>
      </c>
      <c r="M298" s="105"/>
      <c r="N298" s="106">
        <f t="shared" ref="N298:N305" si="52">+L298-H298</f>
        <v>39.369999999999891</v>
      </c>
      <c r="O298" s="119">
        <f t="shared" ref="O298:O305" si="53">+N298/H298</f>
        <v>7.3934272300469278E-3</v>
      </c>
      <c r="P298" s="107"/>
    </row>
    <row r="299" spans="2:17" x14ac:dyDescent="0.2">
      <c r="B299" s="58">
        <f>IF(D299&lt;&gt;"",COUNTA($D$294:D299),"")</f>
        <v>5</v>
      </c>
      <c r="C299" s="58"/>
      <c r="D299" s="58">
        <v>120</v>
      </c>
      <c r="E299" s="117">
        <f t="shared" si="45"/>
        <v>22200</v>
      </c>
      <c r="F299" s="118">
        <f t="shared" si="46"/>
        <v>4212.32</v>
      </c>
      <c r="G299" s="118">
        <f t="shared" si="47"/>
        <v>3590.18</v>
      </c>
      <c r="H299" s="105">
        <f t="shared" si="48"/>
        <v>7802.5</v>
      </c>
      <c r="I299" s="105"/>
      <c r="J299" s="118">
        <f t="shared" si="49"/>
        <v>4271.37</v>
      </c>
      <c r="K299" s="118">
        <f t="shared" si="50"/>
        <v>3590.18</v>
      </c>
      <c r="L299" s="105">
        <f t="shared" si="51"/>
        <v>7861.5499999999993</v>
      </c>
      <c r="M299" s="105"/>
      <c r="N299" s="106">
        <f t="shared" si="52"/>
        <v>59.049999999999272</v>
      </c>
      <c r="O299" s="119">
        <f t="shared" si="53"/>
        <v>7.5680871515538956E-3</v>
      </c>
      <c r="P299" s="107"/>
    </row>
    <row r="300" spans="2:17" x14ac:dyDescent="0.2">
      <c r="B300" s="58">
        <f>IF(D300&lt;&gt;"",COUNTA($D$294:D300),"")</f>
        <v>6</v>
      </c>
      <c r="C300" s="58"/>
      <c r="D300" s="58">
        <v>140</v>
      </c>
      <c r="E300" s="117">
        <f t="shared" si="45"/>
        <v>25900</v>
      </c>
      <c r="F300" s="118">
        <f t="shared" si="46"/>
        <v>4852.7</v>
      </c>
      <c r="G300" s="118">
        <f t="shared" si="47"/>
        <v>4188.55</v>
      </c>
      <c r="H300" s="105">
        <f t="shared" si="48"/>
        <v>9041.25</v>
      </c>
      <c r="I300" s="105"/>
      <c r="J300" s="118">
        <f t="shared" si="49"/>
        <v>4921.6000000000004</v>
      </c>
      <c r="K300" s="118">
        <f t="shared" si="50"/>
        <v>4188.55</v>
      </c>
      <c r="L300" s="105">
        <f t="shared" si="51"/>
        <v>9110.1500000000015</v>
      </c>
      <c r="M300" s="105"/>
      <c r="N300" s="106">
        <f t="shared" si="52"/>
        <v>68.900000000001455</v>
      </c>
      <c r="O300" s="119">
        <f t="shared" si="53"/>
        <v>7.6206276786950321E-3</v>
      </c>
      <c r="P300" s="107"/>
    </row>
    <row r="301" spans="2:17" x14ac:dyDescent="0.2">
      <c r="B301" s="58">
        <f>IF(D301&lt;&gt;"",COUNTA($D$294:D301),"")</f>
        <v>7</v>
      </c>
      <c r="C301" s="58"/>
      <c r="D301" s="58">
        <v>170</v>
      </c>
      <c r="E301" s="117">
        <f t="shared" si="45"/>
        <v>31450</v>
      </c>
      <c r="F301" s="118">
        <f t="shared" si="46"/>
        <v>5813.28</v>
      </c>
      <c r="G301" s="118">
        <f t="shared" si="47"/>
        <v>5086.09</v>
      </c>
      <c r="H301" s="105">
        <f t="shared" si="48"/>
        <v>10899.369999999999</v>
      </c>
      <c r="I301" s="105"/>
      <c r="J301" s="118">
        <f t="shared" si="49"/>
        <v>5896.94</v>
      </c>
      <c r="K301" s="118">
        <f t="shared" si="50"/>
        <v>5086.09</v>
      </c>
      <c r="L301" s="105">
        <f t="shared" si="51"/>
        <v>10983.029999999999</v>
      </c>
      <c r="M301" s="105"/>
      <c r="N301" s="106">
        <f t="shared" si="52"/>
        <v>83.659999999999854</v>
      </c>
      <c r="O301" s="119">
        <f t="shared" si="53"/>
        <v>7.6756729976136112E-3</v>
      </c>
      <c r="P301" s="107"/>
    </row>
    <row r="302" spans="2:17" x14ac:dyDescent="0.2">
      <c r="B302" s="58">
        <f>IF(D302&lt;&gt;"",COUNTA($D$294:D302),"")</f>
        <v>8</v>
      </c>
      <c r="C302" s="58"/>
      <c r="D302" s="58">
        <v>215</v>
      </c>
      <c r="E302" s="117">
        <f t="shared" si="45"/>
        <v>39775</v>
      </c>
      <c r="F302" s="118">
        <f t="shared" si="46"/>
        <v>7254.15</v>
      </c>
      <c r="G302" s="118">
        <f t="shared" si="47"/>
        <v>6432.41</v>
      </c>
      <c r="H302" s="105">
        <f t="shared" si="48"/>
        <v>13686.56</v>
      </c>
      <c r="I302" s="105"/>
      <c r="J302" s="118">
        <f t="shared" si="49"/>
        <v>7359.95</v>
      </c>
      <c r="K302" s="118">
        <f t="shared" si="50"/>
        <v>6432.41</v>
      </c>
      <c r="L302" s="105">
        <f t="shared" si="51"/>
        <v>13792.36</v>
      </c>
      <c r="M302" s="105"/>
      <c r="N302" s="106">
        <f t="shared" si="52"/>
        <v>105.80000000000109</v>
      </c>
      <c r="O302" s="119">
        <f t="shared" si="53"/>
        <v>7.7302112437311566E-3</v>
      </c>
      <c r="P302" s="107"/>
    </row>
    <row r="303" spans="2:17" x14ac:dyDescent="0.2">
      <c r="B303" s="58">
        <f>IF(D303&lt;&gt;"",COUNTA($D$294:D303),"")</f>
        <v>9</v>
      </c>
      <c r="C303" s="58"/>
      <c r="D303" s="58">
        <v>290</v>
      </c>
      <c r="E303" s="117">
        <f t="shared" si="45"/>
        <v>53650</v>
      </c>
      <c r="F303" s="118">
        <f t="shared" si="46"/>
        <v>9655.6</v>
      </c>
      <c r="G303" s="118">
        <f t="shared" si="47"/>
        <v>8676.2800000000007</v>
      </c>
      <c r="H303" s="105">
        <f t="shared" si="48"/>
        <v>18331.88</v>
      </c>
      <c r="I303" s="105"/>
      <c r="J303" s="118">
        <f t="shared" si="49"/>
        <v>9798.31</v>
      </c>
      <c r="K303" s="118">
        <f t="shared" si="50"/>
        <v>8676.2800000000007</v>
      </c>
      <c r="L303" s="105">
        <f t="shared" si="51"/>
        <v>18474.59</v>
      </c>
      <c r="M303" s="105"/>
      <c r="N303" s="106">
        <f t="shared" si="52"/>
        <v>142.70999999999913</v>
      </c>
      <c r="O303" s="119">
        <f t="shared" si="53"/>
        <v>7.7847989404250476E-3</v>
      </c>
      <c r="P303" s="107"/>
    </row>
    <row r="304" spans="2:17" x14ac:dyDescent="0.2">
      <c r="B304" s="58">
        <f>IF(D304&lt;&gt;"",COUNTA($D$294:D304),"")</f>
        <v>10</v>
      </c>
      <c r="C304" s="58"/>
      <c r="D304" s="58">
        <v>500</v>
      </c>
      <c r="E304" s="117">
        <f t="shared" si="45"/>
        <v>92500</v>
      </c>
      <c r="F304" s="118">
        <f t="shared" si="46"/>
        <v>16379.65</v>
      </c>
      <c r="G304" s="118">
        <f t="shared" si="47"/>
        <v>14959.1</v>
      </c>
      <c r="H304" s="105">
        <f t="shared" si="48"/>
        <v>31338.75</v>
      </c>
      <c r="I304" s="105"/>
      <c r="J304" s="118">
        <f t="shared" si="49"/>
        <v>16625.7</v>
      </c>
      <c r="K304" s="118">
        <f t="shared" si="50"/>
        <v>14959.1</v>
      </c>
      <c r="L304" s="105">
        <f t="shared" si="51"/>
        <v>31584.800000000003</v>
      </c>
      <c r="M304" s="105"/>
      <c r="N304" s="106">
        <f t="shared" si="52"/>
        <v>246.05000000000291</v>
      </c>
      <c r="O304" s="119">
        <f t="shared" si="53"/>
        <v>7.8513023014639364E-3</v>
      </c>
      <c r="Q304" s="67"/>
    </row>
    <row r="305" spans="2:20" x14ac:dyDescent="0.2">
      <c r="B305" s="58">
        <f>IF(D305&lt;&gt;"",COUNTA($D$294:D305),"")</f>
        <v>11</v>
      </c>
      <c r="C305" s="58" t="s">
        <v>40</v>
      </c>
      <c r="D305" s="58">
        <v>215</v>
      </c>
      <c r="E305" s="117">
        <f t="shared" si="45"/>
        <v>39775</v>
      </c>
      <c r="F305" s="118">
        <f t="shared" si="46"/>
        <v>7254.15</v>
      </c>
      <c r="G305" s="118">
        <f t="shared" si="47"/>
        <v>6432.41</v>
      </c>
      <c r="H305" s="105">
        <f t="shared" si="48"/>
        <v>13686.56</v>
      </c>
      <c r="I305" s="105"/>
      <c r="J305" s="118">
        <f t="shared" si="49"/>
        <v>7359.95</v>
      </c>
      <c r="K305" s="118">
        <f t="shared" si="50"/>
        <v>6432.41</v>
      </c>
      <c r="L305" s="105">
        <f t="shared" si="51"/>
        <v>13792.36</v>
      </c>
      <c r="M305" s="105"/>
      <c r="N305" s="106">
        <f t="shared" si="52"/>
        <v>105.80000000000109</v>
      </c>
      <c r="O305" s="119">
        <f t="shared" si="53"/>
        <v>7.7302112437311566E-3</v>
      </c>
    </row>
    <row r="306" spans="2:20" x14ac:dyDescent="0.2">
      <c r="B306" s="58" t="str">
        <f>IF(D306&lt;&gt;"",COUNTA($D$294:D306),"")</f>
        <v/>
      </c>
      <c r="C306" s="58"/>
      <c r="D306" s="104"/>
      <c r="E306" s="104"/>
      <c r="F306" s="118"/>
      <c r="G306" s="105"/>
      <c r="H306" s="105"/>
      <c r="I306" s="106"/>
      <c r="J306" s="105"/>
      <c r="K306" s="105"/>
      <c r="L306" s="105"/>
      <c r="M306" s="106"/>
      <c r="N306" s="105"/>
      <c r="O306" s="119"/>
    </row>
    <row r="307" spans="2:20" ht="15.75" x14ac:dyDescent="0.25">
      <c r="B307" s="58">
        <f>IF(D307&lt;&gt;"",COUNTA($D$294:D307),"")</f>
        <v>12</v>
      </c>
      <c r="C307" s="58"/>
      <c r="D307" s="58" t="s">
        <v>72</v>
      </c>
      <c r="E307" s="102">
        <v>360</v>
      </c>
      <c r="F307" s="115"/>
      <c r="G307" s="114"/>
      <c r="H307" s="114"/>
      <c r="I307" s="114"/>
      <c r="J307" s="114"/>
      <c r="K307" s="114"/>
      <c r="L307" s="114"/>
      <c r="M307" s="114"/>
      <c r="N307"/>
      <c r="O307" s="120"/>
      <c r="P307" s="114"/>
    </row>
    <row r="308" spans="2:20" x14ac:dyDescent="0.2">
      <c r="B308" s="58">
        <f>IF(D308&lt;&gt;"",COUNTA($D$294:D308),"")</f>
        <v>13</v>
      </c>
      <c r="C308" s="58"/>
      <c r="D308" s="58">
        <v>85</v>
      </c>
      <c r="E308" s="117">
        <f t="shared" ref="E308:E315" si="54">D308*$E$307</f>
        <v>30600</v>
      </c>
      <c r="F308" s="118">
        <f t="shared" ref="F308:F315" si="55">ROUND($H$330+$D308*SUM($H$331,$H$354)+$E308*SUM($H$332:$H$353,$H$355:$H$357),2)</f>
        <v>4159.37</v>
      </c>
      <c r="G308" s="118">
        <f t="shared" ref="G308:G315" si="56">ROUND($H$358*$E308,2)</f>
        <v>4948.63</v>
      </c>
      <c r="H308" s="105">
        <f t="shared" ref="H308:H315" si="57">SUM(F308:G308)</f>
        <v>9108</v>
      </c>
      <c r="I308" s="105"/>
      <c r="J308" s="118">
        <f t="shared" ref="J308:J315" si="58">ROUND($J$330+$D308*SUM($J$331,$J$354)+$E308*SUM($J$332:$J$353,$J$355:$J$357),2)</f>
        <v>4240.76</v>
      </c>
      <c r="K308" s="118">
        <f t="shared" ref="K308:K315" si="59">ROUND($J$358*$E308,2)</f>
        <v>4948.63</v>
      </c>
      <c r="L308" s="105">
        <f t="shared" ref="L308:L315" si="60">SUM(J308:K308)</f>
        <v>9189.39</v>
      </c>
      <c r="M308" s="105"/>
      <c r="N308" s="106">
        <f t="shared" ref="N308:N315" si="61">+L308-H308</f>
        <v>81.389999999999418</v>
      </c>
      <c r="O308" s="119">
        <f t="shared" ref="O308:O315" si="62">+N308/H308</f>
        <v>8.9361001317522417E-3</v>
      </c>
      <c r="P308" s="107"/>
    </row>
    <row r="309" spans="2:20" x14ac:dyDescent="0.2">
      <c r="B309" s="58">
        <f>IF(D309&lt;&gt;"",COUNTA($D$294:D309),"")</f>
        <v>14</v>
      </c>
      <c r="C309" s="58"/>
      <c r="D309" s="58">
        <v>115</v>
      </c>
      <c r="E309" s="117">
        <f t="shared" si="54"/>
        <v>41400</v>
      </c>
      <c r="F309" s="118">
        <f t="shared" si="55"/>
        <v>5496.79</v>
      </c>
      <c r="G309" s="118">
        <f t="shared" si="56"/>
        <v>6695.21</v>
      </c>
      <c r="H309" s="105">
        <f t="shared" si="57"/>
        <v>12192</v>
      </c>
      <c r="I309" s="105"/>
      <c r="J309" s="118">
        <f t="shared" si="58"/>
        <v>5606.92</v>
      </c>
      <c r="K309" s="118">
        <f t="shared" si="59"/>
        <v>6695.21</v>
      </c>
      <c r="L309" s="105">
        <f t="shared" si="60"/>
        <v>12302.130000000001</v>
      </c>
      <c r="M309" s="105"/>
      <c r="N309" s="106">
        <f t="shared" si="61"/>
        <v>110.13000000000102</v>
      </c>
      <c r="O309" s="119">
        <f t="shared" si="62"/>
        <v>9.0329724409449648E-3</v>
      </c>
      <c r="P309" s="107"/>
    </row>
    <row r="310" spans="2:20" x14ac:dyDescent="0.2">
      <c r="B310" s="58">
        <f>IF(D310&lt;&gt;"",COUNTA($D$294:D310),"")</f>
        <v>15</v>
      </c>
      <c r="C310" s="58"/>
      <c r="D310" s="58">
        <v>140</v>
      </c>
      <c r="E310" s="117">
        <f t="shared" si="54"/>
        <v>50400</v>
      </c>
      <c r="F310" s="118">
        <f t="shared" si="55"/>
        <v>6611.31</v>
      </c>
      <c r="G310" s="118">
        <f t="shared" si="56"/>
        <v>8150.69</v>
      </c>
      <c r="H310" s="105">
        <f t="shared" si="57"/>
        <v>14762</v>
      </c>
      <c r="I310" s="105"/>
      <c r="J310" s="118">
        <f t="shared" si="58"/>
        <v>6745.38</v>
      </c>
      <c r="K310" s="118">
        <f t="shared" si="59"/>
        <v>8150.69</v>
      </c>
      <c r="L310" s="105">
        <f t="shared" si="60"/>
        <v>14896.07</v>
      </c>
      <c r="M310" s="105"/>
      <c r="N310" s="106">
        <f t="shared" si="61"/>
        <v>134.06999999999971</v>
      </c>
      <c r="O310" s="119">
        <f t="shared" si="62"/>
        <v>9.0821026961116179E-3</v>
      </c>
      <c r="P310" s="107"/>
      <c r="S310" s="50" t="s">
        <v>21</v>
      </c>
    </row>
    <row r="311" spans="2:20" x14ac:dyDescent="0.2">
      <c r="B311" s="58">
        <f>IF(D311&lt;&gt;"",COUNTA($D$294:D311),"")</f>
        <v>16</v>
      </c>
      <c r="C311" s="58"/>
      <c r="D311" s="58">
        <v>170</v>
      </c>
      <c r="E311" s="117">
        <f t="shared" si="54"/>
        <v>61200</v>
      </c>
      <c r="F311" s="118">
        <f t="shared" si="55"/>
        <v>7948.74</v>
      </c>
      <c r="G311" s="118">
        <f t="shared" si="56"/>
        <v>9897.26</v>
      </c>
      <c r="H311" s="105">
        <f t="shared" si="57"/>
        <v>17846</v>
      </c>
      <c r="I311" s="105"/>
      <c r="J311" s="118">
        <f t="shared" si="58"/>
        <v>8111.53</v>
      </c>
      <c r="K311" s="118">
        <f t="shared" si="59"/>
        <v>9897.26</v>
      </c>
      <c r="L311" s="105">
        <f t="shared" si="60"/>
        <v>18008.79</v>
      </c>
      <c r="M311" s="105"/>
      <c r="N311" s="106">
        <f t="shared" si="61"/>
        <v>162.79000000000087</v>
      </c>
      <c r="O311" s="119">
        <f t="shared" si="62"/>
        <v>9.1219320856214762E-3</v>
      </c>
      <c r="P311" s="107"/>
    </row>
    <row r="312" spans="2:20" x14ac:dyDescent="0.2">
      <c r="B312" s="58">
        <f>IF(D312&lt;&gt;"",COUNTA($D$294:D312),"")</f>
        <v>17</v>
      </c>
      <c r="C312" s="58"/>
      <c r="D312" s="58">
        <v>200</v>
      </c>
      <c r="E312" s="117">
        <f t="shared" si="54"/>
        <v>72000</v>
      </c>
      <c r="F312" s="118">
        <f t="shared" si="55"/>
        <v>9286.16</v>
      </c>
      <c r="G312" s="118">
        <f t="shared" si="56"/>
        <v>11643.84</v>
      </c>
      <c r="H312" s="105">
        <f t="shared" si="57"/>
        <v>20930</v>
      </c>
      <c r="I312" s="105"/>
      <c r="J312" s="118">
        <f t="shared" si="58"/>
        <v>9477.68</v>
      </c>
      <c r="K312" s="118">
        <f t="shared" si="59"/>
        <v>11643.84</v>
      </c>
      <c r="L312" s="105">
        <f t="shared" si="60"/>
        <v>21121.52</v>
      </c>
      <c r="M312" s="105"/>
      <c r="N312" s="106">
        <f t="shared" si="61"/>
        <v>191.52000000000044</v>
      </c>
      <c r="O312" s="119">
        <f t="shared" si="62"/>
        <v>9.1505016722408239E-3</v>
      </c>
      <c r="P312" s="107"/>
    </row>
    <row r="313" spans="2:20" x14ac:dyDescent="0.2">
      <c r="B313" s="58">
        <f>IF(D313&lt;&gt;"",COUNTA($D$294:D313),"")</f>
        <v>18</v>
      </c>
      <c r="C313" s="58"/>
      <c r="D313" s="58">
        <v>270</v>
      </c>
      <c r="E313" s="117">
        <f t="shared" si="54"/>
        <v>97200</v>
      </c>
      <c r="F313" s="118">
        <f t="shared" si="55"/>
        <v>12406.82</v>
      </c>
      <c r="G313" s="118">
        <f t="shared" si="56"/>
        <v>15719.18</v>
      </c>
      <c r="H313" s="105">
        <f t="shared" si="57"/>
        <v>28126</v>
      </c>
      <c r="I313" s="105"/>
      <c r="J313" s="118">
        <f t="shared" si="58"/>
        <v>12665.37</v>
      </c>
      <c r="K313" s="118">
        <f t="shared" si="59"/>
        <v>15719.18</v>
      </c>
      <c r="L313" s="105">
        <f t="shared" si="60"/>
        <v>28384.550000000003</v>
      </c>
      <c r="M313" s="105"/>
      <c r="N313" s="106">
        <f t="shared" si="61"/>
        <v>258.55000000000291</v>
      </c>
      <c r="O313" s="119">
        <f t="shared" si="62"/>
        <v>9.1925620422386011E-3</v>
      </c>
      <c r="P313" s="107"/>
    </row>
    <row r="314" spans="2:20" x14ac:dyDescent="0.2">
      <c r="B314" s="58">
        <f>IF(D314&lt;&gt;"",COUNTA($D$294:D314),"")</f>
        <v>19</v>
      </c>
      <c r="C314" s="58"/>
      <c r="D314" s="58">
        <v>480</v>
      </c>
      <c r="E314" s="117">
        <f t="shared" si="54"/>
        <v>172800</v>
      </c>
      <c r="F314" s="118">
        <f t="shared" si="55"/>
        <v>21768.78</v>
      </c>
      <c r="G314" s="118">
        <f t="shared" si="56"/>
        <v>27945.22</v>
      </c>
      <c r="H314" s="105">
        <f t="shared" si="57"/>
        <v>49714</v>
      </c>
      <c r="I314" s="105"/>
      <c r="J314" s="118">
        <f t="shared" si="58"/>
        <v>22228.43</v>
      </c>
      <c r="K314" s="118">
        <f t="shared" si="59"/>
        <v>27945.22</v>
      </c>
      <c r="L314" s="105">
        <f t="shared" si="60"/>
        <v>50173.65</v>
      </c>
      <c r="M314" s="105"/>
      <c r="N314" s="106">
        <f t="shared" si="61"/>
        <v>459.65000000000146</v>
      </c>
      <c r="O314" s="119">
        <f t="shared" si="62"/>
        <v>9.2458864706119297E-3</v>
      </c>
      <c r="R314" s="50" t="s">
        <v>21</v>
      </c>
    </row>
    <row r="315" spans="2:20" x14ac:dyDescent="0.2">
      <c r="B315" s="58">
        <f>IF(D315&lt;&gt;"",COUNTA($D$294:D315),"")</f>
        <v>20</v>
      </c>
      <c r="C315" s="58" t="s">
        <v>40</v>
      </c>
      <c r="D315" s="58">
        <v>209</v>
      </c>
      <c r="E315" s="117">
        <f t="shared" si="54"/>
        <v>75240</v>
      </c>
      <c r="F315" s="118">
        <f t="shared" si="55"/>
        <v>9687.39</v>
      </c>
      <c r="G315" s="118">
        <f t="shared" si="56"/>
        <v>12167.81</v>
      </c>
      <c r="H315" s="105">
        <f t="shared" si="57"/>
        <v>21855.199999999997</v>
      </c>
      <c r="I315" s="105"/>
      <c r="J315" s="118">
        <f t="shared" si="58"/>
        <v>9887.5300000000007</v>
      </c>
      <c r="K315" s="118">
        <f t="shared" si="59"/>
        <v>12167.81</v>
      </c>
      <c r="L315" s="105">
        <f t="shared" si="60"/>
        <v>22055.34</v>
      </c>
      <c r="M315" s="105"/>
      <c r="N315" s="106">
        <f t="shared" si="61"/>
        <v>200.14000000000306</v>
      </c>
      <c r="O315" s="119">
        <f t="shared" si="62"/>
        <v>9.1575460302355076E-3</v>
      </c>
      <c r="T315" s="50" t="s">
        <v>21</v>
      </c>
    </row>
    <row r="316" spans="2:20" ht="15.75" x14ac:dyDescent="0.25">
      <c r="B316" s="58" t="str">
        <f>IF(D316&lt;&gt;"",COUNTA($D$294:D316),"")</f>
        <v/>
      </c>
      <c r="C316" s="58"/>
      <c r="D316" s="121"/>
      <c r="E316" s="121"/>
      <c r="F316" s="122"/>
      <c r="G316" s="123"/>
      <c r="H316" s="123"/>
      <c r="I316" s="124"/>
      <c r="J316" s="123"/>
      <c r="K316" s="123"/>
      <c r="L316" s="123"/>
      <c r="M316" s="124"/>
      <c r="N316" s="123"/>
      <c r="O316" s="125"/>
    </row>
    <row r="317" spans="2:20" ht="15.75" x14ac:dyDescent="0.25">
      <c r="B317" s="58">
        <f>IF(D317&lt;&gt;"",COUNTA($D$294:D317),"")</f>
        <v>21</v>
      </c>
      <c r="C317" s="58"/>
      <c r="D317" s="58" t="s">
        <v>72</v>
      </c>
      <c r="E317" s="102">
        <v>490</v>
      </c>
      <c r="F317" s="115"/>
      <c r="G317" s="114"/>
      <c r="H317" s="114"/>
      <c r="I317" s="114"/>
      <c r="J317" s="114"/>
      <c r="K317" s="114"/>
      <c r="L317" s="114"/>
      <c r="M317" s="114"/>
      <c r="N317"/>
      <c r="O317" s="120"/>
      <c r="P317" s="114"/>
      <c r="R317" s="50" t="s">
        <v>21</v>
      </c>
    </row>
    <row r="318" spans="2:20" x14ac:dyDescent="0.2">
      <c r="B318" s="58">
        <f>IF(D318&lt;&gt;"",COUNTA($D$294:D318),"")</f>
        <v>22</v>
      </c>
      <c r="C318" s="58"/>
      <c r="D318" s="58">
        <v>75</v>
      </c>
      <c r="E318" s="117">
        <f t="shared" ref="E318:E325" si="63">D318*$E$317</f>
        <v>36750</v>
      </c>
      <c r="F318" s="118">
        <f t="shared" ref="F318:F325" si="64">ROUND($H$330+$D318*SUM($H$331,$H$354)+$E318*SUM($H$332:$H$353,$H$355:$H$357),2)</f>
        <v>4413.42</v>
      </c>
      <c r="G318" s="118">
        <f t="shared" ref="G318:G325" si="65">ROUND($H$358*$E318,2)</f>
        <v>5943.21</v>
      </c>
      <c r="H318" s="105">
        <f t="shared" ref="H318:H325" si="66">SUM(F318:G318)</f>
        <v>10356.630000000001</v>
      </c>
      <c r="I318" s="105"/>
      <c r="J318" s="118">
        <f t="shared" ref="J318:J325" si="67">ROUND($J$330+$D318*SUM($J$331,$J$354)+$E318*SUM($J$332:$J$353,$J$355:$J$357),2)</f>
        <v>4511.17</v>
      </c>
      <c r="K318" s="118">
        <f t="shared" ref="K318:K325" si="68">ROUND($J$358*$E318,2)</f>
        <v>5943.21</v>
      </c>
      <c r="L318" s="105">
        <f t="shared" ref="L318:L325" si="69">SUM(J318:K318)</f>
        <v>10454.380000000001</v>
      </c>
      <c r="M318" s="105"/>
      <c r="N318" s="106">
        <f t="shared" ref="N318:N325" si="70">+L318-H318</f>
        <v>97.75</v>
      </c>
      <c r="O318" s="119">
        <f t="shared" ref="O318:O325" si="71">+N318/H318</f>
        <v>9.438398397934462E-3</v>
      </c>
      <c r="P318" s="107"/>
    </row>
    <row r="319" spans="2:20" x14ac:dyDescent="0.2">
      <c r="B319" s="58">
        <f>IF(D319&lt;&gt;"",COUNTA($D$294:D319),"")</f>
        <v>23</v>
      </c>
      <c r="C319" s="58"/>
      <c r="D319" s="58">
        <v>110</v>
      </c>
      <c r="E319" s="117">
        <f t="shared" si="63"/>
        <v>53900</v>
      </c>
      <c r="F319" s="118">
        <f t="shared" si="64"/>
        <v>6300.34</v>
      </c>
      <c r="G319" s="118">
        <f t="shared" si="65"/>
        <v>8716.7099999999991</v>
      </c>
      <c r="H319" s="105">
        <f t="shared" si="66"/>
        <v>15017.05</v>
      </c>
      <c r="I319" s="105"/>
      <c r="J319" s="118">
        <f t="shared" si="67"/>
        <v>6443.72</v>
      </c>
      <c r="K319" s="118">
        <f t="shared" si="68"/>
        <v>8716.7099999999991</v>
      </c>
      <c r="L319" s="105">
        <f t="shared" si="69"/>
        <v>15160.43</v>
      </c>
      <c r="M319" s="105"/>
      <c r="N319" s="106">
        <f t="shared" si="70"/>
        <v>143.38000000000102</v>
      </c>
      <c r="O319" s="119">
        <f t="shared" si="71"/>
        <v>9.5478139847707116E-3</v>
      </c>
      <c r="P319" s="107"/>
      <c r="R319" s="50" t="s">
        <v>21</v>
      </c>
    </row>
    <row r="320" spans="2:20" x14ac:dyDescent="0.2">
      <c r="B320" s="58">
        <f>IF(D320&lt;&gt;"",COUNTA($D$294:D320),"")</f>
        <v>24</v>
      </c>
      <c r="C320" s="58"/>
      <c r="D320" s="58">
        <v>130</v>
      </c>
      <c r="E320" s="117">
        <f t="shared" si="63"/>
        <v>63700</v>
      </c>
      <c r="F320" s="118">
        <f t="shared" si="64"/>
        <v>7378.59</v>
      </c>
      <c r="G320" s="118">
        <f t="shared" si="65"/>
        <v>10301.56</v>
      </c>
      <c r="H320" s="105">
        <f t="shared" si="66"/>
        <v>17680.150000000001</v>
      </c>
      <c r="I320" s="105"/>
      <c r="J320" s="118">
        <f t="shared" si="67"/>
        <v>7548.03</v>
      </c>
      <c r="K320" s="118">
        <f t="shared" si="68"/>
        <v>10301.56</v>
      </c>
      <c r="L320" s="105">
        <f t="shared" si="69"/>
        <v>17849.59</v>
      </c>
      <c r="M320" s="105"/>
      <c r="N320" s="106">
        <f t="shared" si="70"/>
        <v>169.43999999999869</v>
      </c>
      <c r="O320" s="119">
        <f t="shared" si="71"/>
        <v>9.5836290981693405E-3</v>
      </c>
      <c r="P320" s="107"/>
    </row>
    <row r="321" spans="2:18" x14ac:dyDescent="0.2">
      <c r="B321" s="58">
        <f>IF(D321&lt;&gt;"",COUNTA($D$294:D321),"")</f>
        <v>25</v>
      </c>
      <c r="C321" s="58"/>
      <c r="D321" s="58">
        <v>165</v>
      </c>
      <c r="E321" s="117">
        <f t="shared" si="63"/>
        <v>80850</v>
      </c>
      <c r="F321" s="118">
        <f t="shared" si="64"/>
        <v>9265.51</v>
      </c>
      <c r="G321" s="118">
        <f t="shared" si="65"/>
        <v>13075.06</v>
      </c>
      <c r="H321" s="105">
        <f t="shared" si="66"/>
        <v>22340.57</v>
      </c>
      <c r="I321" s="105"/>
      <c r="J321" s="118">
        <f t="shared" si="67"/>
        <v>9480.57</v>
      </c>
      <c r="K321" s="118">
        <f t="shared" si="68"/>
        <v>13075.06</v>
      </c>
      <c r="L321" s="105">
        <f t="shared" si="69"/>
        <v>22555.629999999997</v>
      </c>
      <c r="M321" s="105"/>
      <c r="N321" s="106">
        <f t="shared" si="70"/>
        <v>215.05999999999767</v>
      </c>
      <c r="O321" s="119">
        <f t="shared" si="71"/>
        <v>9.6264329871618166E-3</v>
      </c>
      <c r="P321" s="107"/>
    </row>
    <row r="322" spans="2:18" x14ac:dyDescent="0.2">
      <c r="B322" s="58">
        <f>IF(D322&lt;&gt;"",COUNTA($D$294:D322),"")</f>
        <v>26</v>
      </c>
      <c r="C322" s="58"/>
      <c r="D322" s="58">
        <v>215</v>
      </c>
      <c r="E322" s="117">
        <f t="shared" si="63"/>
        <v>105350</v>
      </c>
      <c r="F322" s="118">
        <f t="shared" si="64"/>
        <v>11961.12</v>
      </c>
      <c r="G322" s="118">
        <f t="shared" si="65"/>
        <v>17037.2</v>
      </c>
      <c r="H322" s="105">
        <f t="shared" si="66"/>
        <v>28998.32</v>
      </c>
      <c r="I322" s="105"/>
      <c r="J322" s="118">
        <f t="shared" si="67"/>
        <v>12241.35</v>
      </c>
      <c r="K322" s="118">
        <f t="shared" si="68"/>
        <v>17037.2</v>
      </c>
      <c r="L322" s="105">
        <f t="shared" si="69"/>
        <v>29278.550000000003</v>
      </c>
      <c r="M322" s="105"/>
      <c r="N322" s="106">
        <f t="shared" si="70"/>
        <v>280.2300000000032</v>
      </c>
      <c r="O322" s="119">
        <f t="shared" si="71"/>
        <v>9.6636632742863448E-3</v>
      </c>
      <c r="P322" s="107"/>
    </row>
    <row r="323" spans="2:18" x14ac:dyDescent="0.2">
      <c r="B323" s="58">
        <f>IF(D323&lt;&gt;"",COUNTA($D$294:D323),"")</f>
        <v>27</v>
      </c>
      <c r="C323" s="58"/>
      <c r="D323" s="58">
        <v>290</v>
      </c>
      <c r="E323" s="117">
        <f t="shared" si="63"/>
        <v>142100</v>
      </c>
      <c r="F323" s="118">
        <f t="shared" si="64"/>
        <v>16004.54</v>
      </c>
      <c r="G323" s="118">
        <f t="shared" si="65"/>
        <v>22980.41</v>
      </c>
      <c r="H323" s="105">
        <f t="shared" si="66"/>
        <v>38984.949999999997</v>
      </c>
      <c r="I323" s="105"/>
      <c r="J323" s="118">
        <f t="shared" si="67"/>
        <v>16382.52</v>
      </c>
      <c r="K323" s="118">
        <f t="shared" si="68"/>
        <v>22980.41</v>
      </c>
      <c r="L323" s="105">
        <f t="shared" si="69"/>
        <v>39362.93</v>
      </c>
      <c r="M323" s="105"/>
      <c r="N323" s="106">
        <f t="shared" si="70"/>
        <v>377.9800000000032</v>
      </c>
      <c r="O323" s="119">
        <f t="shared" si="71"/>
        <v>9.6955363544137738E-3</v>
      </c>
      <c r="P323" s="107"/>
    </row>
    <row r="324" spans="2:18" x14ac:dyDescent="0.2">
      <c r="B324" s="58">
        <f>IF(D324&lt;&gt;"",COUNTA($D$294:D324),"")</f>
        <v>28</v>
      </c>
      <c r="C324" s="58"/>
      <c r="D324" s="58">
        <v>460</v>
      </c>
      <c r="E324" s="117">
        <f t="shared" si="63"/>
        <v>225400</v>
      </c>
      <c r="F324" s="118">
        <f t="shared" si="64"/>
        <v>25169.61</v>
      </c>
      <c r="G324" s="118">
        <f t="shared" si="65"/>
        <v>36451.69</v>
      </c>
      <c r="H324" s="105">
        <f t="shared" si="66"/>
        <v>61621.3</v>
      </c>
      <c r="I324" s="105"/>
      <c r="J324" s="118">
        <f t="shared" si="67"/>
        <v>25769.18</v>
      </c>
      <c r="K324" s="118">
        <f t="shared" si="68"/>
        <v>36451.69</v>
      </c>
      <c r="L324" s="105">
        <f t="shared" si="69"/>
        <v>62220.87</v>
      </c>
      <c r="M324" s="105"/>
      <c r="N324" s="106">
        <f t="shared" si="70"/>
        <v>599.56999999999971</v>
      </c>
      <c r="O324" s="119">
        <f t="shared" si="71"/>
        <v>9.7299148184150554E-3</v>
      </c>
    </row>
    <row r="325" spans="2:18" x14ac:dyDescent="0.2">
      <c r="B325" s="58">
        <f>IF(D325&lt;&gt;"",COUNTA($D$294:D325),"")</f>
        <v>29</v>
      </c>
      <c r="C325" s="58" t="s">
        <v>40</v>
      </c>
      <c r="D325" s="58">
        <v>207</v>
      </c>
      <c r="E325" s="117">
        <f t="shared" si="63"/>
        <v>101430</v>
      </c>
      <c r="F325" s="118">
        <f t="shared" si="64"/>
        <v>11529.83</v>
      </c>
      <c r="G325" s="118">
        <f t="shared" si="65"/>
        <v>16403.259999999998</v>
      </c>
      <c r="H325" s="105">
        <f t="shared" si="66"/>
        <v>27933.089999999997</v>
      </c>
      <c r="I325" s="105"/>
      <c r="J325" s="118">
        <f t="shared" si="67"/>
        <v>11799.63</v>
      </c>
      <c r="K325" s="118">
        <f t="shared" si="68"/>
        <v>16403.259999999998</v>
      </c>
      <c r="L325" s="105">
        <f t="shared" si="69"/>
        <v>28202.89</v>
      </c>
      <c r="M325" s="105"/>
      <c r="N325" s="106">
        <f t="shared" si="70"/>
        <v>269.80000000000291</v>
      </c>
      <c r="O325" s="119">
        <f t="shared" si="71"/>
        <v>9.6587953570479654E-3</v>
      </c>
    </row>
    <row r="326" spans="2:18" ht="15.75" x14ac:dyDescent="0.25">
      <c r="B326" s="58" t="str">
        <f>IF(D326&lt;&gt;"",COUNTA($D$294:D326),"")</f>
        <v/>
      </c>
      <c r="C326" s="58"/>
      <c r="D326" s="126"/>
      <c r="E326" s="126"/>
      <c r="F326" s="123"/>
      <c r="G326" s="123"/>
      <c r="H326" s="123"/>
      <c r="I326" s="124"/>
      <c r="J326" s="123"/>
      <c r="K326" s="123"/>
      <c r="L326" s="123"/>
      <c r="M326" s="124"/>
      <c r="N326" s="123"/>
      <c r="O326" s="127"/>
    </row>
    <row r="327" spans="2:18" ht="15.75" x14ac:dyDescent="0.25">
      <c r="B327" s="58" t="str">
        <f>IF(D327&lt;&gt;"",COUNTA($D$294:D327),"")</f>
        <v/>
      </c>
      <c r="C327" s="58"/>
      <c r="D327"/>
      <c r="E327" s="117"/>
      <c r="F327" s="105"/>
      <c r="G327" s="105"/>
      <c r="H327" s="105"/>
      <c r="I327" s="106"/>
      <c r="J327" s="106"/>
      <c r="K327" s="106"/>
      <c r="L327" s="106"/>
      <c r="M327" s="106"/>
      <c r="N327" s="106"/>
      <c r="O327" s="128"/>
    </row>
    <row r="328" spans="2:18" x14ac:dyDescent="0.2">
      <c r="B328" s="58">
        <f>IF(D328&lt;&gt;"",COUNTA($D$294:D328),"")</f>
        <v>30</v>
      </c>
      <c r="C328" s="58"/>
      <c r="D328" s="75" t="s">
        <v>21</v>
      </c>
      <c r="E328" s="75"/>
      <c r="F328" s="106"/>
      <c r="G328" s="106" t="s">
        <v>21</v>
      </c>
      <c r="H328" s="96" t="str">
        <f>$G$28</f>
        <v>2025 In Effect</v>
      </c>
      <c r="J328" s="96" t="str">
        <f>$H$28</f>
        <v>2026 Proposed</v>
      </c>
      <c r="K328" s="106"/>
      <c r="L328" s="106"/>
      <c r="M328" s="106"/>
      <c r="N328" s="106"/>
      <c r="O328" s="106"/>
      <c r="R328" s="50" t="s">
        <v>21</v>
      </c>
    </row>
    <row r="329" spans="2:18" ht="17.25" x14ac:dyDescent="0.35">
      <c r="B329" s="58">
        <f>IF(D329&lt;&gt;"",COUNTA($D$294:D329),"")</f>
        <v>31</v>
      </c>
      <c r="C329" s="58"/>
      <c r="D329" s="108" t="s">
        <v>21</v>
      </c>
      <c r="E329" s="108"/>
      <c r="F329" s="106"/>
      <c r="G329" s="106"/>
      <c r="H329" s="109" t="s">
        <v>41</v>
      </c>
      <c r="I329" s="109"/>
      <c r="J329" s="109" t="s">
        <v>41</v>
      </c>
      <c r="K329" s="109" t="s">
        <v>39</v>
      </c>
      <c r="L329" s="106"/>
      <c r="M329" s="106"/>
      <c r="N329" s="106"/>
      <c r="O329" s="106"/>
    </row>
    <row r="330" spans="2:18" x14ac:dyDescent="0.2">
      <c r="B330" s="58">
        <f>IF(D330&lt;&gt;"",COUNTA($D$294:D330),"")</f>
        <v>32</v>
      </c>
      <c r="C330" s="58"/>
      <c r="D330" s="75" t="s">
        <v>42</v>
      </c>
      <c r="E330" s="75"/>
      <c r="F330" s="129"/>
      <c r="G330" s="106"/>
      <c r="H330" s="85">
        <v>370</v>
      </c>
      <c r="I330" s="85"/>
      <c r="J330" s="85">
        <v>370</v>
      </c>
      <c r="K330" s="85">
        <f t="shared" ref="K330:K358" si="72">+J330-H330</f>
        <v>0</v>
      </c>
      <c r="L330" s="106"/>
      <c r="M330" s="106"/>
      <c r="N330" s="130"/>
      <c r="O330" s="106"/>
    </row>
    <row r="331" spans="2:18" x14ac:dyDescent="0.2">
      <c r="B331" s="58">
        <f>IF(D331&lt;&gt;"",COUNTA($D$294:D331),"")</f>
        <v>33</v>
      </c>
      <c r="C331" s="58"/>
      <c r="D331" s="108" t="s">
        <v>73</v>
      </c>
      <c r="E331" s="75"/>
      <c r="F331" s="129"/>
      <c r="G331" s="106"/>
      <c r="H331" s="85">
        <v>3.54</v>
      </c>
      <c r="I331" s="85"/>
      <c r="J331" s="85">
        <v>3.54</v>
      </c>
      <c r="K331" s="85">
        <f t="shared" si="72"/>
        <v>0</v>
      </c>
      <c r="L331" s="106"/>
      <c r="M331" s="106"/>
      <c r="N331" s="130"/>
      <c r="O331" s="106"/>
    </row>
    <row r="332" spans="2:18" x14ac:dyDescent="0.2">
      <c r="B332" s="58">
        <f>IF(D332&lt;&gt;"",COUNTA($D$294:D332),"")</f>
        <v>34</v>
      </c>
      <c r="C332" s="58"/>
      <c r="D332" s="108" t="s">
        <v>43</v>
      </c>
      <c r="E332" s="75"/>
      <c r="F332" s="129"/>
      <c r="G332" s="106"/>
      <c r="H332" s="89">
        <v>1.49E-2</v>
      </c>
      <c r="I332" s="89"/>
      <c r="J332" s="89">
        <v>1.49E-2</v>
      </c>
      <c r="K332" s="89">
        <f t="shared" si="72"/>
        <v>0</v>
      </c>
      <c r="L332" s="106"/>
      <c r="M332" s="106"/>
      <c r="N332" s="130"/>
      <c r="O332" s="106"/>
      <c r="R332" s="50" t="s">
        <v>21</v>
      </c>
    </row>
    <row r="333" spans="2:18" x14ac:dyDescent="0.2">
      <c r="B333" s="58">
        <f>IF(D333&lt;&gt;"",COUNTA($D$294:D333),"")</f>
        <v>35</v>
      </c>
      <c r="C333" s="58"/>
      <c r="D333" s="75" t="s">
        <v>44</v>
      </c>
      <c r="E333" s="75"/>
      <c r="F333" s="129"/>
      <c r="G333" s="106"/>
      <c r="H333" s="89">
        <v>-2.0000000000000002E-5</v>
      </c>
      <c r="I333" s="89"/>
      <c r="J333" s="89">
        <v>-2.0000000000000002E-5</v>
      </c>
      <c r="K333" s="89">
        <f t="shared" si="72"/>
        <v>0</v>
      </c>
      <c r="L333" s="106"/>
      <c r="M333" s="106"/>
      <c r="N333" s="130"/>
      <c r="O333" s="106"/>
    </row>
    <row r="334" spans="2:18" x14ac:dyDescent="0.2">
      <c r="B334" s="58">
        <f>IF(D334&lt;&gt;"",COUNTA($D$294:D334),"")</f>
        <v>36</v>
      </c>
      <c r="C334" s="58"/>
      <c r="D334" s="75" t="s">
        <v>45</v>
      </c>
      <c r="E334" s="75"/>
      <c r="F334" s="129"/>
      <c r="G334" s="106"/>
      <c r="H334" s="89">
        <v>-4.6999999999999999E-4</v>
      </c>
      <c r="I334" s="89"/>
      <c r="J334" s="89">
        <v>-4.6999999999999999E-4</v>
      </c>
      <c r="K334" s="89">
        <f t="shared" si="72"/>
        <v>0</v>
      </c>
      <c r="L334" s="106"/>
      <c r="M334" s="106"/>
      <c r="N334" s="130"/>
      <c r="O334" s="106"/>
    </row>
    <row r="335" spans="2:18" x14ac:dyDescent="0.2">
      <c r="B335" s="58">
        <f>IF(D335&lt;&gt;"",COUNTA($D$294:D335),"")</f>
        <v>37</v>
      </c>
      <c r="C335" s="58"/>
      <c r="D335" s="92" t="s">
        <v>46</v>
      </c>
      <c r="E335" s="75"/>
      <c r="F335" s="129"/>
      <c r="G335" s="106"/>
      <c r="H335" s="89">
        <v>2.3900000000000002E-3</v>
      </c>
      <c r="I335" s="89"/>
      <c r="J335" s="89">
        <v>2.3900000000000002E-3</v>
      </c>
      <c r="K335" s="89">
        <f t="shared" si="72"/>
        <v>0</v>
      </c>
      <c r="L335" s="106"/>
      <c r="M335" s="106"/>
      <c r="N335" s="130"/>
      <c r="O335" s="106"/>
    </row>
    <row r="336" spans="2:18" x14ac:dyDescent="0.2">
      <c r="B336" s="58">
        <f>IF(D336&lt;&gt;"",COUNTA($D$294:D336),"")</f>
        <v>38</v>
      </c>
      <c r="C336" s="58"/>
      <c r="D336" s="75" t="s">
        <v>47</v>
      </c>
      <c r="E336" s="75"/>
      <c r="F336" s="129"/>
      <c r="G336" s="106"/>
      <c r="H336" s="89">
        <v>5.8199999999999997E-3</v>
      </c>
      <c r="I336" s="89"/>
      <c r="J336" s="89">
        <v>5.8199999999999997E-3</v>
      </c>
      <c r="K336" s="89">
        <f t="shared" si="72"/>
        <v>0</v>
      </c>
      <c r="L336" s="106"/>
      <c r="M336" s="106"/>
      <c r="N336" s="130"/>
      <c r="O336" s="106"/>
    </row>
    <row r="337" spans="2:15" x14ac:dyDescent="0.2">
      <c r="B337" s="58">
        <f>IF(D337&lt;&gt;"",COUNTA($D$294:D337),"")</f>
        <v>39</v>
      </c>
      <c r="C337" s="58"/>
      <c r="D337" s="75" t="s">
        <v>48</v>
      </c>
      <c r="E337" s="75"/>
      <c r="F337" s="129"/>
      <c r="G337" s="106"/>
      <c r="H337" s="89">
        <v>1.1999999999999999E-3</v>
      </c>
      <c r="I337" s="89"/>
      <c r="J337" s="89">
        <v>1.1999999999999999E-3</v>
      </c>
      <c r="K337" s="89">
        <f t="shared" si="72"/>
        <v>0</v>
      </c>
      <c r="L337" s="106"/>
      <c r="M337" s="106"/>
      <c r="N337" s="130"/>
      <c r="O337" s="106"/>
    </row>
    <row r="338" spans="2:15" x14ac:dyDescent="0.2">
      <c r="B338" s="58">
        <f>IF(D338&lt;&gt;"",COUNTA($D$294:D338),"")</f>
        <v>40</v>
      </c>
      <c r="C338" s="58"/>
      <c r="D338" s="75" t="s">
        <v>49</v>
      </c>
      <c r="E338" s="75"/>
      <c r="F338" s="129"/>
      <c r="G338" s="106"/>
      <c r="H338" s="89">
        <v>8.94E-3</v>
      </c>
      <c r="I338" s="89"/>
      <c r="J338" s="89">
        <v>8.94E-3</v>
      </c>
      <c r="K338" s="89">
        <f t="shared" si="72"/>
        <v>0</v>
      </c>
      <c r="L338" s="106"/>
      <c r="M338" s="106"/>
      <c r="N338" s="130"/>
      <c r="O338" s="106"/>
    </row>
    <row r="339" spans="2:15" x14ac:dyDescent="0.2">
      <c r="B339" s="58">
        <f>IF(D339&lt;&gt;"",COUNTA($D$294:D339),"")</f>
        <v>41</v>
      </c>
      <c r="C339" s="58"/>
      <c r="D339" s="75" t="s">
        <v>50</v>
      </c>
      <c r="E339" s="75"/>
      <c r="F339" s="129"/>
      <c r="G339" s="106"/>
      <c r="H339" s="89">
        <v>5.1999999999999995E-4</v>
      </c>
      <c r="I339" s="89"/>
      <c r="J339" s="89">
        <v>5.1999999999999995E-4</v>
      </c>
      <c r="K339" s="89">
        <f t="shared" si="72"/>
        <v>0</v>
      </c>
      <c r="L339" s="106"/>
      <c r="M339" s="106"/>
      <c r="N339" s="130"/>
      <c r="O339" s="106"/>
    </row>
    <row r="340" spans="2:15" x14ac:dyDescent="0.2">
      <c r="B340" s="58">
        <f>IF(D340&lt;&gt;"",COUNTA($D$294:D340),"")</f>
        <v>42</v>
      </c>
      <c r="C340" s="58"/>
      <c r="D340" s="75" t="s">
        <v>51</v>
      </c>
      <c r="E340" s="75"/>
      <c r="F340" s="129"/>
      <c r="G340" s="106"/>
      <c r="H340" s="89">
        <v>1.0000000000000001E-5</v>
      </c>
      <c r="I340" s="89"/>
      <c r="J340" s="89">
        <v>1.0000000000000001E-5</v>
      </c>
      <c r="K340" s="89">
        <f t="shared" si="72"/>
        <v>0</v>
      </c>
      <c r="L340" s="106"/>
      <c r="M340" s="106"/>
      <c r="N340" s="130"/>
      <c r="O340" s="106"/>
    </row>
    <row r="341" spans="2:15" x14ac:dyDescent="0.2">
      <c r="B341" s="58">
        <f>IF(D341&lt;&gt;"",COUNTA($D$294:D341),"")</f>
        <v>43</v>
      </c>
      <c r="C341" s="58"/>
      <c r="D341" s="75" t="s">
        <v>52</v>
      </c>
      <c r="E341" s="75"/>
      <c r="F341" s="129"/>
      <c r="G341" s="106"/>
      <c r="H341" s="89">
        <v>4.7200000000000002E-3</v>
      </c>
      <c r="I341" s="89"/>
      <c r="J341" s="89">
        <v>4.7200000000000002E-3</v>
      </c>
      <c r="K341" s="89">
        <f t="shared" si="72"/>
        <v>0</v>
      </c>
      <c r="L341" s="106"/>
      <c r="M341" s="106"/>
      <c r="N341" s="130"/>
      <c r="O341" s="106"/>
    </row>
    <row r="342" spans="2:15" x14ac:dyDescent="0.2">
      <c r="B342" s="58">
        <f>IF(D342&lt;&gt;"",COUNTA($D$294:D342),"")</f>
        <v>44</v>
      </c>
      <c r="C342" s="58"/>
      <c r="D342" s="75" t="s">
        <v>53</v>
      </c>
      <c r="E342" s="75"/>
      <c r="F342" s="129"/>
      <c r="G342" s="106"/>
      <c r="H342" s="89">
        <v>0</v>
      </c>
      <c r="I342" s="89"/>
      <c r="J342" s="89">
        <v>0</v>
      </c>
      <c r="K342" s="89">
        <f t="shared" si="72"/>
        <v>0</v>
      </c>
      <c r="L342" s="106"/>
      <c r="M342" s="106"/>
      <c r="N342" s="130"/>
      <c r="O342" s="106"/>
    </row>
    <row r="343" spans="2:15" x14ac:dyDescent="0.2">
      <c r="B343" s="58">
        <f>IF(D343&lt;&gt;"",COUNTA($D$294:D343),"")</f>
        <v>45</v>
      </c>
      <c r="C343" s="58"/>
      <c r="D343" s="75" t="s">
        <v>54</v>
      </c>
      <c r="E343" s="75"/>
      <c r="F343" s="129"/>
      <c r="G343" s="106"/>
      <c r="H343" s="89">
        <v>1.6999999999999999E-3</v>
      </c>
      <c r="I343" s="89"/>
      <c r="J343" s="89">
        <v>1.6999999999999999E-3</v>
      </c>
      <c r="K343" s="89">
        <f t="shared" si="72"/>
        <v>0</v>
      </c>
      <c r="L343" s="106"/>
      <c r="M343" s="106"/>
      <c r="N343" s="130"/>
      <c r="O343" s="106"/>
    </row>
    <row r="344" spans="2:15" ht="15.75" x14ac:dyDescent="0.25">
      <c r="B344" s="58">
        <f>IF(D344&lt;&gt;"",COUNTA($D$294:D344),"")</f>
        <v>46</v>
      </c>
      <c r="C344" s="58"/>
      <c r="D344" s="75" t="s">
        <v>55</v>
      </c>
      <c r="E344"/>
      <c r="F344" s="106"/>
      <c r="G344" s="106"/>
      <c r="H344" s="89">
        <v>9.0000000000000006E-5</v>
      </c>
      <c r="I344" s="89"/>
      <c r="J344" s="89">
        <v>9.0000000000000006E-5</v>
      </c>
      <c r="K344" s="89">
        <f t="shared" si="72"/>
        <v>0</v>
      </c>
      <c r="L344" s="106"/>
      <c r="M344" s="106"/>
      <c r="N344" s="130"/>
      <c r="O344" s="106"/>
    </row>
    <row r="345" spans="2:15" x14ac:dyDescent="0.2">
      <c r="B345" s="58">
        <f>IF(D345&lt;&gt;"",COUNTA($D$294:D345),"")</f>
        <v>47</v>
      </c>
      <c r="C345" s="58"/>
      <c r="D345" s="75" t="s">
        <v>56</v>
      </c>
      <c r="E345" s="75"/>
      <c r="F345" s="129"/>
      <c r="G345" s="106"/>
      <c r="H345" s="89">
        <v>-1.7000000000000001E-4</v>
      </c>
      <c r="I345" s="89"/>
      <c r="J345" s="89">
        <v>-1.7000000000000001E-4</v>
      </c>
      <c r="K345" s="89">
        <f t="shared" si="72"/>
        <v>0</v>
      </c>
      <c r="L345" s="106"/>
      <c r="M345" s="106"/>
      <c r="N345" s="130"/>
      <c r="O345" s="106"/>
    </row>
    <row r="346" spans="2:15" x14ac:dyDescent="0.2">
      <c r="B346" s="58">
        <f>IF(D346&lt;&gt;"",COUNTA($D$294:D346),"")</f>
        <v>48</v>
      </c>
      <c r="C346" s="58"/>
      <c r="D346" s="75" t="s">
        <v>57</v>
      </c>
      <c r="E346" s="75"/>
      <c r="F346" s="129"/>
      <c r="G346" s="106"/>
      <c r="H346" s="89">
        <v>8.0000000000000004E-4</v>
      </c>
      <c r="I346" s="89"/>
      <c r="J346" s="89">
        <v>8.0000000000000004E-4</v>
      </c>
      <c r="K346" s="89">
        <f t="shared" si="72"/>
        <v>0</v>
      </c>
      <c r="L346" s="106"/>
      <c r="M346" s="106"/>
      <c r="N346" s="130"/>
      <c r="O346" s="106"/>
    </row>
    <row r="347" spans="2:15" x14ac:dyDescent="0.2">
      <c r="B347" s="58">
        <f>IF(D347&lt;&gt;"",COUNTA($D$294:D347),"")</f>
        <v>49</v>
      </c>
      <c r="C347" s="58"/>
      <c r="D347" s="75" t="s">
        <v>58</v>
      </c>
      <c r="E347" s="75"/>
      <c r="F347" s="129"/>
      <c r="G347" s="106"/>
      <c r="H347" s="89">
        <v>-4.6000000000000001E-4</v>
      </c>
      <c r="I347" s="89"/>
      <c r="J347" s="89">
        <v>-4.6000000000000001E-4</v>
      </c>
      <c r="K347" s="89">
        <f t="shared" si="72"/>
        <v>0</v>
      </c>
      <c r="L347" s="106"/>
      <c r="M347" s="106"/>
      <c r="N347" s="130"/>
      <c r="O347" s="106"/>
    </row>
    <row r="348" spans="2:15" x14ac:dyDescent="0.2">
      <c r="B348" s="58">
        <f>IF(D348&lt;&gt;"",COUNTA($D$294:D348),"")</f>
        <v>50</v>
      </c>
      <c r="C348" s="58"/>
      <c r="D348" s="75" t="s">
        <v>59</v>
      </c>
      <c r="E348" s="75"/>
      <c r="F348" s="129"/>
      <c r="G348" s="106"/>
      <c r="H348" s="89">
        <v>1E-3</v>
      </c>
      <c r="I348" s="89"/>
      <c r="J348" s="89">
        <v>1E-3</v>
      </c>
      <c r="K348" s="89">
        <f t="shared" si="72"/>
        <v>0</v>
      </c>
      <c r="L348" s="106"/>
      <c r="M348" s="106"/>
      <c r="N348" s="130"/>
      <c r="O348" s="106"/>
    </row>
    <row r="349" spans="2:15" x14ac:dyDescent="0.2">
      <c r="B349" s="58">
        <f>IF(D349&lt;&gt;"",COUNTA($D$294:D349),"")</f>
        <v>51</v>
      </c>
      <c r="C349" s="58"/>
      <c r="D349" s="75" t="s">
        <v>60</v>
      </c>
      <c r="E349" s="75"/>
      <c r="F349" s="129"/>
      <c r="G349" s="106"/>
      <c r="H349" s="89">
        <v>3.2699999999999999E-3</v>
      </c>
      <c r="I349" s="89"/>
      <c r="J349" s="89">
        <v>3.2699999999999999E-3</v>
      </c>
      <c r="K349" s="89">
        <f t="shared" si="72"/>
        <v>0</v>
      </c>
      <c r="L349" s="106"/>
      <c r="M349" s="106"/>
      <c r="N349" s="130"/>
      <c r="O349" s="106"/>
    </row>
    <row r="350" spans="2:15" x14ac:dyDescent="0.2">
      <c r="B350" s="58">
        <f>IF(D350&lt;&gt;"",COUNTA($D$294:D350),"")</f>
        <v>52</v>
      </c>
      <c r="C350" s="58"/>
      <c r="D350" s="75" t="s">
        <v>61</v>
      </c>
      <c r="E350" s="75"/>
      <c r="F350" s="129"/>
      <c r="G350" s="106"/>
      <c r="H350" s="89">
        <v>0</v>
      </c>
      <c r="I350" s="89"/>
      <c r="J350" s="89">
        <v>0</v>
      </c>
      <c r="K350" s="89">
        <f>+J350-H350</f>
        <v>0</v>
      </c>
      <c r="L350" s="106"/>
      <c r="M350" s="106"/>
      <c r="N350" s="130"/>
      <c r="O350" s="106"/>
    </row>
    <row r="351" spans="2:15" x14ac:dyDescent="0.2">
      <c r="B351" s="58">
        <f>IF(D351&lt;&gt;"",COUNTA($D$294:D351),"")</f>
        <v>53</v>
      </c>
      <c r="C351" s="58"/>
      <c r="D351" s="75" t="s">
        <v>62</v>
      </c>
      <c r="E351" s="75"/>
      <c r="F351" s="129"/>
      <c r="G351" s="106"/>
      <c r="H351" s="89">
        <v>0</v>
      </c>
      <c r="I351" s="89"/>
      <c r="J351" s="89">
        <v>0</v>
      </c>
      <c r="K351" s="89">
        <f>+J351-H351</f>
        <v>0</v>
      </c>
      <c r="L351" s="106"/>
      <c r="M351" s="106"/>
      <c r="N351" s="130"/>
      <c r="O351" s="106"/>
    </row>
    <row r="352" spans="2:15" x14ac:dyDescent="0.2">
      <c r="B352" s="58">
        <f>IF(D352&lt;&gt;"",COUNTA($D$294:D352),"")</f>
        <v>54</v>
      </c>
      <c r="C352" s="58"/>
      <c r="D352" s="75" t="s">
        <v>63</v>
      </c>
      <c r="E352" s="75"/>
      <c r="F352" s="129"/>
      <c r="G352" s="106"/>
      <c r="H352" s="89">
        <v>1.33E-3</v>
      </c>
      <c r="I352" s="89"/>
      <c r="J352" s="89">
        <v>1.33E-3</v>
      </c>
      <c r="K352" s="89">
        <f>+J352-H352</f>
        <v>0</v>
      </c>
      <c r="L352" s="106"/>
      <c r="M352" s="106"/>
      <c r="N352" s="130"/>
      <c r="O352" s="106"/>
    </row>
    <row r="353" spans="2:15" x14ac:dyDescent="0.2">
      <c r="B353" s="58">
        <f>IF(D353&lt;&gt;"",COUNTA($D$294:D353),"")</f>
        <v>55</v>
      </c>
      <c r="C353" s="58"/>
      <c r="D353" s="75" t="s">
        <v>64</v>
      </c>
      <c r="E353" s="75"/>
      <c r="F353" s="129"/>
      <c r="G353" s="106"/>
      <c r="H353" s="89">
        <v>-9.5E-4</v>
      </c>
      <c r="I353" s="89"/>
      <c r="J353" s="89">
        <v>-9.5E-4</v>
      </c>
      <c r="K353" s="89">
        <f t="shared" si="72"/>
        <v>0</v>
      </c>
      <c r="L353" s="106"/>
      <c r="M353" s="106"/>
      <c r="N353" s="130"/>
      <c r="O353" s="106"/>
    </row>
    <row r="354" spans="2:15" x14ac:dyDescent="0.2">
      <c r="B354" s="58">
        <f>IF(D354&lt;&gt;"",COUNTA($D$294:D354),"")</f>
        <v>56</v>
      </c>
      <c r="C354" s="58"/>
      <c r="D354" s="75" t="s">
        <v>74</v>
      </c>
      <c r="E354" s="75"/>
      <c r="F354" s="129"/>
      <c r="G354" s="106"/>
      <c r="H354" s="85">
        <v>15.2</v>
      </c>
      <c r="I354" s="85"/>
      <c r="J354" s="85">
        <v>15.2</v>
      </c>
      <c r="K354" s="85">
        <f t="shared" si="72"/>
        <v>0</v>
      </c>
      <c r="L354" s="106"/>
      <c r="M354" s="106"/>
      <c r="N354" s="130"/>
      <c r="O354" s="106"/>
    </row>
    <row r="355" spans="2:15" x14ac:dyDescent="0.2">
      <c r="B355" s="58">
        <f>IF(D355&lt;&gt;"",COUNTA($D$294:D355),"")</f>
        <v>57</v>
      </c>
      <c r="C355" s="58"/>
      <c r="D355" s="75" t="s">
        <v>66</v>
      </c>
      <c r="E355" s="75"/>
      <c r="F355" s="129"/>
      <c r="G355" s="106"/>
      <c r="H355" s="89">
        <v>2.4160000000000001E-2</v>
      </c>
      <c r="I355" s="89"/>
      <c r="J355" s="89">
        <v>2.682E-2</v>
      </c>
      <c r="K355" s="89">
        <f t="shared" si="72"/>
        <v>2.6599999999999992E-3</v>
      </c>
      <c r="L355" s="106"/>
      <c r="N355" s="131"/>
      <c r="O355" s="106"/>
    </row>
    <row r="356" spans="2:15" x14ac:dyDescent="0.2">
      <c r="B356" s="58">
        <f>IF(D356&lt;&gt;"",COUNTA($D$294:D356),"")</f>
        <v>58</v>
      </c>
      <c r="C356" s="58"/>
      <c r="D356" s="75" t="s">
        <v>67</v>
      </c>
      <c r="E356" s="75"/>
      <c r="F356" s="129"/>
      <c r="G356" s="106"/>
      <c r="H356" s="89">
        <v>2.5000000000000001E-3</v>
      </c>
      <c r="I356" s="89"/>
      <c r="J356" s="89">
        <v>2.5000000000000001E-3</v>
      </c>
      <c r="K356" s="89">
        <f t="shared" si="72"/>
        <v>0</v>
      </c>
      <c r="L356" s="106"/>
      <c r="M356" s="106"/>
      <c r="N356" s="130"/>
      <c r="O356" s="106"/>
    </row>
    <row r="357" spans="2:15" x14ac:dyDescent="0.2">
      <c r="B357" s="58">
        <f>IF(D357&lt;&gt;"",COUNTA($D$294:D357),"")</f>
        <v>59</v>
      </c>
      <c r="C357" s="58"/>
      <c r="D357" s="75" t="s">
        <v>68</v>
      </c>
      <c r="E357" s="75"/>
      <c r="F357" s="129"/>
      <c r="G357" s="106"/>
      <c r="H357" s="89">
        <v>5.0000000000000001E-4</v>
      </c>
      <c r="I357" s="89"/>
      <c r="J357" s="89">
        <v>5.0000000000000001E-4</v>
      </c>
      <c r="K357" s="89">
        <f t="shared" si="72"/>
        <v>0</v>
      </c>
      <c r="L357" s="106"/>
      <c r="M357" s="106"/>
      <c r="N357" s="130"/>
      <c r="O357" s="106"/>
    </row>
    <row r="358" spans="2:15" x14ac:dyDescent="0.2">
      <c r="B358" s="58">
        <f>IF(D358&lt;&gt;"",COUNTA($D$294:D358),"")</f>
        <v>60</v>
      </c>
      <c r="C358" s="58"/>
      <c r="D358" s="75" t="str">
        <f>D284</f>
        <v>Supply Charge</v>
      </c>
      <c r="E358" s="75"/>
      <c r="F358" s="129"/>
      <c r="G358" s="106"/>
      <c r="H358" s="89">
        <v>0.16172</v>
      </c>
      <c r="I358" s="89"/>
      <c r="J358" s="89">
        <v>0.16172</v>
      </c>
      <c r="K358" s="89">
        <f t="shared" si="72"/>
        <v>0</v>
      </c>
      <c r="L358" s="106"/>
      <c r="M358" s="106"/>
      <c r="N358" s="130"/>
      <c r="O358" s="106"/>
    </row>
    <row r="361" spans="2:15" ht="15.75" x14ac:dyDescent="0.25">
      <c r="B361" s="95" t="str">
        <f>$B$3</f>
        <v>Cape Light Compact JPE</v>
      </c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</row>
    <row r="362" spans="2:15" ht="15.75" x14ac:dyDescent="0.25">
      <c r="B362" s="95" t="str">
        <f>$B$4</f>
        <v>Calculation of Monthly Typical Bill</v>
      </c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</row>
    <row r="363" spans="2:15" ht="15.75" x14ac:dyDescent="0.25">
      <c r="B363" s="95" t="str">
        <f>$B$5</f>
        <v>Proposed January 1, 2026</v>
      </c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</row>
    <row r="364" spans="2:15" ht="15.75" x14ac:dyDescent="0.25">
      <c r="B364" s="111"/>
      <c r="C364" s="111"/>
      <c r="D364" s="75"/>
      <c r="E364" s="75"/>
      <c r="F364" s="99"/>
      <c r="G364" s="100"/>
      <c r="H364" s="101"/>
      <c r="I364" s="75"/>
      <c r="J364" s="75"/>
      <c r="K364" s="75"/>
      <c r="L364" s="75"/>
      <c r="M364" s="75"/>
      <c r="N364" s="75"/>
      <c r="O364" s="75"/>
    </row>
    <row r="365" spans="2:15" ht="15.75" x14ac:dyDescent="0.25">
      <c r="B365" s="112" t="s">
        <v>24</v>
      </c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</row>
    <row r="366" spans="2:15" ht="15.75" x14ac:dyDescent="0.25">
      <c r="B366" s="102"/>
      <c r="C366" s="102"/>
      <c r="D366" s="113"/>
      <c r="E366" s="75"/>
      <c r="F366" s="75"/>
      <c r="G366" s="75"/>
      <c r="H366" s="132"/>
      <c r="I366" s="75"/>
      <c r="J366"/>
      <c r="K366"/>
      <c r="L366"/>
      <c r="M366"/>
      <c r="N366"/>
      <c r="O366"/>
    </row>
    <row r="367" spans="2:15" ht="15.75" x14ac:dyDescent="0.25">
      <c r="B367" s="102"/>
      <c r="C367" s="102"/>
      <c r="D367" s="75"/>
      <c r="E367" s="75"/>
      <c r="F367" s="75"/>
      <c r="G367" s="75"/>
      <c r="H367" s="103"/>
      <c r="I367" s="75"/>
      <c r="J367"/>
      <c r="K367"/>
      <c r="L367"/>
      <c r="M367"/>
      <c r="N367"/>
      <c r="O367"/>
    </row>
    <row r="368" spans="2:15" ht="15.75" x14ac:dyDescent="0.25">
      <c r="B368" s="58">
        <f>IF(D368&lt;&gt;"",COUNTA($D$368:D368),"")</f>
        <v>1</v>
      </c>
      <c r="C368" s="58"/>
      <c r="D368" s="102" t="s">
        <v>33</v>
      </c>
      <c r="E368" s="102" t="s">
        <v>33</v>
      </c>
      <c r="F368" s="60" t="str">
        <f>$F$10</f>
        <v>2025 In Effect</v>
      </c>
      <c r="G368" s="60"/>
      <c r="H368" s="60"/>
      <c r="I368" s="55"/>
      <c r="J368" s="60" t="str">
        <f>$J$10</f>
        <v>2026 Proposed</v>
      </c>
      <c r="K368" s="61"/>
      <c r="L368" s="61"/>
      <c r="M368"/>
      <c r="N368" s="61" t="str">
        <f>$N$10</f>
        <v>Total Bill Impact</v>
      </c>
      <c r="O368" s="61"/>
    </row>
    <row r="369" spans="2:20" ht="15.75" x14ac:dyDescent="0.25">
      <c r="B369" s="58">
        <f>IF(D369&lt;&gt;"",COUNTA($D$368:D369),"")</f>
        <v>2</v>
      </c>
      <c r="C369" s="58"/>
      <c r="D369" s="114" t="s">
        <v>71</v>
      </c>
      <c r="E369" s="114" t="s">
        <v>35</v>
      </c>
      <c r="F369" s="114" t="s">
        <v>36</v>
      </c>
      <c r="G369" s="114" t="s">
        <v>37</v>
      </c>
      <c r="H369" s="114" t="s">
        <v>38</v>
      </c>
      <c r="I369" s="75"/>
      <c r="J369" s="114" t="s">
        <v>36</v>
      </c>
      <c r="K369" s="114" t="s">
        <v>37</v>
      </c>
      <c r="L369" s="114" t="s">
        <v>38</v>
      </c>
      <c r="M369"/>
      <c r="N369" s="114" t="s">
        <v>39</v>
      </c>
      <c r="O369" s="114" t="s">
        <v>10</v>
      </c>
    </row>
    <row r="370" spans="2:20" ht="15.75" x14ac:dyDescent="0.25">
      <c r="B370" s="58" t="str">
        <f>IF(D370&lt;&gt;"",COUNTA($D$368:D370),"")</f>
        <v/>
      </c>
      <c r="C370" s="58"/>
      <c r="D370" s="114"/>
      <c r="E370" s="114"/>
      <c r="F370" s="114"/>
      <c r="G370" s="114"/>
      <c r="H370" s="114"/>
      <c r="I370" s="75"/>
      <c r="J370" s="114"/>
      <c r="K370" s="114"/>
      <c r="L370" s="114"/>
      <c r="M370"/>
      <c r="N370" s="114"/>
      <c r="O370" s="114"/>
    </row>
    <row r="371" spans="2:20" ht="15.75" x14ac:dyDescent="0.25">
      <c r="B371" s="58">
        <f>IF(D371&lt;&gt;"",COUNTA($D$368:D371),"")</f>
        <v>3</v>
      </c>
      <c r="C371" s="58"/>
      <c r="D371" s="102" t="s">
        <v>72</v>
      </c>
      <c r="E371" s="102">
        <v>250</v>
      </c>
      <c r="F371" s="114"/>
      <c r="G371" s="114"/>
      <c r="H371" s="114"/>
      <c r="I371" s="75"/>
      <c r="J371" s="114"/>
      <c r="K371" s="114"/>
      <c r="L371" s="114"/>
      <c r="M371"/>
      <c r="N371" s="114"/>
      <c r="O371" s="114"/>
    </row>
    <row r="372" spans="2:20" x14ac:dyDescent="0.2">
      <c r="B372" s="58">
        <f>IF(D372&lt;&gt;"",COUNTA($D$368:D372),"")</f>
        <v>4</v>
      </c>
      <c r="C372" s="58"/>
      <c r="D372" s="117">
        <v>90</v>
      </c>
      <c r="E372" s="104">
        <v>22500</v>
      </c>
      <c r="F372" s="118">
        <f t="shared" ref="F372:F377" si="73">ROUND($H$398+$D372*SUM($H$399,$H$422)+$E372*SUM($H$400:$H$421,$H$423:$H$425),2)</f>
        <v>3899.1</v>
      </c>
      <c r="G372" s="118">
        <f t="shared" ref="G372:G377" si="74">ROUND($H$426*$E372,2)</f>
        <v>3638.7</v>
      </c>
      <c r="H372" s="105">
        <f t="shared" ref="H372:H377" si="75">SUM(F372:G372)</f>
        <v>7537.7999999999993</v>
      </c>
      <c r="I372" s="106"/>
      <c r="J372" s="118">
        <f t="shared" ref="J372:J377" si="76">ROUND($J$398+$D372*SUM($J$399,$J$422)+$E372*SUM($J$400:$J$421,$J$423:$J$425),2)</f>
        <v>3958.95</v>
      </c>
      <c r="K372" s="118">
        <f t="shared" ref="K372:K377" si="77">ROUND($J$426*$E372,2)</f>
        <v>3638.7</v>
      </c>
      <c r="L372" s="105">
        <f t="shared" ref="L372:L377" si="78">SUM(J372:K372)</f>
        <v>7597.65</v>
      </c>
      <c r="M372" s="106"/>
      <c r="N372" s="105">
        <f t="shared" ref="N372:N377" si="79">+L372-H372</f>
        <v>59.850000000000364</v>
      </c>
      <c r="O372" s="107">
        <f t="shared" ref="O372:O377" si="80">+N372/H372</f>
        <v>7.9399824882592229E-3</v>
      </c>
    </row>
    <row r="373" spans="2:20" x14ac:dyDescent="0.2">
      <c r="B373" s="58">
        <f>IF(D373&lt;&gt;"",COUNTA($D$368:D373),"")</f>
        <v>5</v>
      </c>
      <c r="C373" s="58"/>
      <c r="D373" s="117">
        <v>350</v>
      </c>
      <c r="E373" s="104">
        <v>87500</v>
      </c>
      <c r="F373" s="118">
        <f t="shared" si="73"/>
        <v>12476.5</v>
      </c>
      <c r="G373" s="118">
        <f t="shared" si="74"/>
        <v>14150.5</v>
      </c>
      <c r="H373" s="105">
        <f t="shared" si="75"/>
        <v>26627</v>
      </c>
      <c r="I373" s="106"/>
      <c r="J373" s="118">
        <f t="shared" si="76"/>
        <v>12709.25</v>
      </c>
      <c r="K373" s="118">
        <f t="shared" si="77"/>
        <v>14150.5</v>
      </c>
      <c r="L373" s="105">
        <f t="shared" si="78"/>
        <v>26859.75</v>
      </c>
      <c r="M373" s="106"/>
      <c r="N373" s="105">
        <f t="shared" si="79"/>
        <v>232.75</v>
      </c>
      <c r="O373" s="107">
        <f t="shared" si="80"/>
        <v>8.7411274270477336E-3</v>
      </c>
    </row>
    <row r="374" spans="2:20" x14ac:dyDescent="0.2">
      <c r="B374" s="58">
        <f>IF(D374&lt;&gt;"",COUNTA($D$368:D374),"")</f>
        <v>6</v>
      </c>
      <c r="C374" s="58"/>
      <c r="D374" s="117">
        <v>600</v>
      </c>
      <c r="E374" s="104">
        <v>150000</v>
      </c>
      <c r="F374" s="118">
        <f t="shared" si="73"/>
        <v>20724</v>
      </c>
      <c r="G374" s="118">
        <f t="shared" si="74"/>
        <v>24258</v>
      </c>
      <c r="H374" s="105">
        <f t="shared" si="75"/>
        <v>44982</v>
      </c>
      <c r="I374" s="106"/>
      <c r="J374" s="118">
        <f t="shared" si="76"/>
        <v>21123</v>
      </c>
      <c r="K374" s="118">
        <f t="shared" si="77"/>
        <v>24258</v>
      </c>
      <c r="L374" s="105">
        <f t="shared" si="78"/>
        <v>45381</v>
      </c>
      <c r="M374" s="106"/>
      <c r="N374" s="105">
        <f t="shared" si="79"/>
        <v>399</v>
      </c>
      <c r="O374" s="107">
        <f t="shared" si="80"/>
        <v>8.8702147525676935E-3</v>
      </c>
    </row>
    <row r="375" spans="2:20" x14ac:dyDescent="0.2">
      <c r="B375" s="58">
        <f>IF(D375&lt;&gt;"",COUNTA($D$368:D375),"")</f>
        <v>7</v>
      </c>
      <c r="C375" s="58"/>
      <c r="D375" s="117">
        <v>1000</v>
      </c>
      <c r="E375" s="104">
        <v>250000</v>
      </c>
      <c r="F375" s="118">
        <f t="shared" si="73"/>
        <v>33920</v>
      </c>
      <c r="G375" s="118">
        <f t="shared" si="74"/>
        <v>40430</v>
      </c>
      <c r="H375" s="105">
        <f t="shared" si="75"/>
        <v>74350</v>
      </c>
      <c r="I375" s="106"/>
      <c r="J375" s="118">
        <f t="shared" si="76"/>
        <v>34585</v>
      </c>
      <c r="K375" s="118">
        <f t="shared" si="77"/>
        <v>40430</v>
      </c>
      <c r="L375" s="105">
        <f t="shared" si="78"/>
        <v>75015</v>
      </c>
      <c r="M375" s="106"/>
      <c r="N375" s="105">
        <f t="shared" si="79"/>
        <v>665</v>
      </c>
      <c r="O375" s="107">
        <f t="shared" si="80"/>
        <v>8.9441829186281095E-3</v>
      </c>
    </row>
    <row r="376" spans="2:20" x14ac:dyDescent="0.2">
      <c r="B376" s="58">
        <f>IF(D376&lt;&gt;"",COUNTA($D$368:D376),"")</f>
        <v>8</v>
      </c>
      <c r="C376" s="58"/>
      <c r="D376" s="104">
        <v>2500</v>
      </c>
      <c r="E376" s="104">
        <v>625000</v>
      </c>
      <c r="F376" s="118">
        <f t="shared" si="73"/>
        <v>83405</v>
      </c>
      <c r="G376" s="118">
        <f t="shared" si="74"/>
        <v>101075</v>
      </c>
      <c r="H376" s="105">
        <f t="shared" si="75"/>
        <v>184480</v>
      </c>
      <c r="I376" s="106"/>
      <c r="J376" s="118">
        <f t="shared" si="76"/>
        <v>85067.5</v>
      </c>
      <c r="K376" s="118">
        <f t="shared" si="77"/>
        <v>101075</v>
      </c>
      <c r="L376" s="105">
        <f t="shared" si="78"/>
        <v>186142.5</v>
      </c>
      <c r="M376" s="106"/>
      <c r="N376" s="105">
        <f t="shared" si="79"/>
        <v>1662.5</v>
      </c>
      <c r="O376" s="107">
        <f t="shared" si="80"/>
        <v>9.0118169991326973E-3</v>
      </c>
      <c r="Q376" s="50" t="s">
        <v>21</v>
      </c>
    </row>
    <row r="377" spans="2:20" x14ac:dyDescent="0.2">
      <c r="B377" s="58">
        <f>IF(D377&lt;&gt;"",COUNTA($D$368:D377),"")</f>
        <v>9</v>
      </c>
      <c r="C377" s="58" t="s">
        <v>40</v>
      </c>
      <c r="D377" s="104">
        <v>920</v>
      </c>
      <c r="E377" s="104">
        <v>230000</v>
      </c>
      <c r="F377" s="118">
        <f t="shared" si="73"/>
        <v>31280.799999999999</v>
      </c>
      <c r="G377" s="118">
        <f t="shared" si="74"/>
        <v>37195.599999999999</v>
      </c>
      <c r="H377" s="105">
        <f t="shared" si="75"/>
        <v>68476.399999999994</v>
      </c>
      <c r="I377" s="106"/>
      <c r="J377" s="118">
        <f t="shared" si="76"/>
        <v>31892.6</v>
      </c>
      <c r="K377" s="118">
        <f t="shared" si="77"/>
        <v>37195.599999999999</v>
      </c>
      <c r="L377" s="105">
        <f t="shared" si="78"/>
        <v>69088.2</v>
      </c>
      <c r="M377" s="106"/>
      <c r="N377" s="105">
        <f t="shared" si="79"/>
        <v>611.80000000000291</v>
      </c>
      <c r="O377" s="107">
        <f t="shared" si="80"/>
        <v>8.9344650127635653E-3</v>
      </c>
    </row>
    <row r="378" spans="2:20" ht="15.75" x14ac:dyDescent="0.25">
      <c r="B378" s="58" t="str">
        <f>IF(D378&lt;&gt;"",COUNTA($D$368:D378),"")</f>
        <v/>
      </c>
      <c r="C378" s="58"/>
      <c r="D378" s="121"/>
      <c r="E378" s="121"/>
      <c r="F378" s="123"/>
      <c r="G378" s="123"/>
      <c r="H378" s="123"/>
      <c r="I378" s="124"/>
      <c r="J378" s="123"/>
      <c r="K378" s="123"/>
      <c r="L378" s="123"/>
      <c r="M378" s="124"/>
      <c r="N378" s="123"/>
      <c r="O378" s="127"/>
    </row>
    <row r="379" spans="2:20" x14ac:dyDescent="0.2">
      <c r="B379" s="58">
        <f>IF(D379&lt;&gt;"",COUNTA($D$368:D379),"")</f>
        <v>10</v>
      </c>
      <c r="C379" s="58"/>
      <c r="D379" s="102" t="s">
        <v>72</v>
      </c>
      <c r="E379" s="102">
        <v>400</v>
      </c>
      <c r="F379" s="106"/>
      <c r="G379" s="106"/>
      <c r="H379" s="106"/>
      <c r="I379" s="106"/>
      <c r="J379" s="106"/>
      <c r="K379" s="106"/>
      <c r="L379" s="106"/>
      <c r="M379" s="106"/>
      <c r="N379" s="106"/>
      <c r="O379" s="75"/>
    </row>
    <row r="380" spans="2:20" x14ac:dyDescent="0.2">
      <c r="B380" s="58">
        <f>IF(D380&lt;&gt;"",COUNTA($D$368:D380),"")</f>
        <v>11</v>
      </c>
      <c r="C380" s="58"/>
      <c r="D380" s="104">
        <v>220</v>
      </c>
      <c r="E380" s="104">
        <v>88000</v>
      </c>
      <c r="F380" s="118">
        <f t="shared" ref="F380:F385" si="81">ROUND($H$398+$D380*SUM($H$399,$H$422)+$E380*SUM($H$400:$H$421,$H$423:$H$425),2)</f>
        <v>10017.32</v>
      </c>
      <c r="G380" s="118">
        <f t="shared" ref="G380:G385" si="82">ROUND($H$426*$E380,2)</f>
        <v>14231.36</v>
      </c>
      <c r="H380" s="105">
        <f t="shared" ref="H380:H385" si="83">SUM(F380:G380)</f>
        <v>24248.68</v>
      </c>
      <c r="I380" s="106"/>
      <c r="J380" s="118">
        <f t="shared" ref="J380:J385" si="84">ROUND($J$398+$D380*SUM($J$399,$J$422)+$E380*SUM($J$400:$J$421,$J$423:$J$425),2)</f>
        <v>10251.4</v>
      </c>
      <c r="K380" s="118">
        <f t="shared" ref="K380:K385" si="85">ROUND($J$426*$E380,2)</f>
        <v>14231.36</v>
      </c>
      <c r="L380" s="105">
        <f t="shared" ref="L380:L385" si="86">SUM(J380:K380)</f>
        <v>24482.760000000002</v>
      </c>
      <c r="M380" s="106"/>
      <c r="N380" s="105">
        <f t="shared" ref="N380:N385" si="87">+L380-H380</f>
        <v>234.08000000000175</v>
      </c>
      <c r="O380" s="107">
        <f t="shared" ref="O380:O385" si="88">+N380/H380</f>
        <v>9.6533089636220096E-3</v>
      </c>
    </row>
    <row r="381" spans="2:20" x14ac:dyDescent="0.2">
      <c r="B381" s="58">
        <f>IF(D381&lt;&gt;"",COUNTA($D$368:D381),"")</f>
        <v>12</v>
      </c>
      <c r="C381" s="58"/>
      <c r="D381" s="104">
        <v>430</v>
      </c>
      <c r="E381" s="104">
        <v>172000</v>
      </c>
      <c r="F381" s="118">
        <f t="shared" si="81"/>
        <v>18691.580000000002</v>
      </c>
      <c r="G381" s="118">
        <f t="shared" si="82"/>
        <v>27815.84</v>
      </c>
      <c r="H381" s="105">
        <f t="shared" si="83"/>
        <v>46507.42</v>
      </c>
      <c r="I381" s="106"/>
      <c r="J381" s="118">
        <f t="shared" si="84"/>
        <v>19149.099999999999</v>
      </c>
      <c r="K381" s="118">
        <f t="shared" si="85"/>
        <v>27815.84</v>
      </c>
      <c r="L381" s="105">
        <f t="shared" si="86"/>
        <v>46964.94</v>
      </c>
      <c r="M381" s="106"/>
      <c r="N381" s="105">
        <f t="shared" si="87"/>
        <v>457.52000000000407</v>
      </c>
      <c r="O381" s="107">
        <f t="shared" si="88"/>
        <v>9.8375700049584368E-3</v>
      </c>
    </row>
    <row r="382" spans="2:20" x14ac:dyDescent="0.2">
      <c r="B382" s="58">
        <f>IF(D382&lt;&gt;"",COUNTA($D$368:D382),"")</f>
        <v>13</v>
      </c>
      <c r="C382" s="58"/>
      <c r="D382" s="104">
        <v>630</v>
      </c>
      <c r="E382" s="104">
        <v>252000</v>
      </c>
      <c r="F382" s="118">
        <f t="shared" si="81"/>
        <v>26952.78</v>
      </c>
      <c r="G382" s="118">
        <f t="shared" si="82"/>
        <v>40753.440000000002</v>
      </c>
      <c r="H382" s="105">
        <f t="shared" si="83"/>
        <v>67706.22</v>
      </c>
      <c r="I382" s="106"/>
      <c r="J382" s="118">
        <f t="shared" si="84"/>
        <v>27623.1</v>
      </c>
      <c r="K382" s="118">
        <f t="shared" si="85"/>
        <v>40753.440000000002</v>
      </c>
      <c r="L382" s="105">
        <f t="shared" si="86"/>
        <v>68376.540000000008</v>
      </c>
      <c r="M382" s="106"/>
      <c r="N382" s="105">
        <f t="shared" si="87"/>
        <v>670.32000000000698</v>
      </c>
      <c r="O382" s="107">
        <f t="shared" si="88"/>
        <v>9.9004197841794598E-3</v>
      </c>
    </row>
    <row r="383" spans="2:20" x14ac:dyDescent="0.2">
      <c r="B383" s="58">
        <f>IF(D383&lt;&gt;"",COUNTA($D$368:D383),"")</f>
        <v>14</v>
      </c>
      <c r="C383" s="58"/>
      <c r="D383" s="104">
        <v>900</v>
      </c>
      <c r="E383" s="104">
        <v>360000</v>
      </c>
      <c r="F383" s="118">
        <f t="shared" si="81"/>
        <v>38105.4</v>
      </c>
      <c r="G383" s="118">
        <f t="shared" si="82"/>
        <v>58219.199999999997</v>
      </c>
      <c r="H383" s="105">
        <f t="shared" si="83"/>
        <v>96324.6</v>
      </c>
      <c r="I383" s="106"/>
      <c r="J383" s="118">
        <f t="shared" si="84"/>
        <v>39063</v>
      </c>
      <c r="K383" s="118">
        <f t="shared" si="85"/>
        <v>58219.199999999997</v>
      </c>
      <c r="L383" s="105">
        <f t="shared" si="86"/>
        <v>97282.2</v>
      </c>
      <c r="M383" s="106"/>
      <c r="N383" s="105">
        <f t="shared" si="87"/>
        <v>957.59999999999127</v>
      </c>
      <c r="O383" s="107">
        <f t="shared" si="88"/>
        <v>9.9413856896368238E-3</v>
      </c>
    </row>
    <row r="384" spans="2:20" x14ac:dyDescent="0.2">
      <c r="B384" s="58">
        <f>IF(D384&lt;&gt;"",COUNTA($D$368:D384),"")</f>
        <v>15</v>
      </c>
      <c r="C384" s="58"/>
      <c r="D384" s="104">
        <v>2500</v>
      </c>
      <c r="E384" s="104">
        <v>1000000</v>
      </c>
      <c r="F384" s="118">
        <f t="shared" si="81"/>
        <v>104195</v>
      </c>
      <c r="G384" s="118">
        <f t="shared" si="82"/>
        <v>161720</v>
      </c>
      <c r="H384" s="105">
        <f t="shared" si="83"/>
        <v>265915</v>
      </c>
      <c r="I384" s="106"/>
      <c r="J384" s="118">
        <f t="shared" si="84"/>
        <v>106855</v>
      </c>
      <c r="K384" s="118">
        <f t="shared" si="85"/>
        <v>161720</v>
      </c>
      <c r="L384" s="105">
        <f t="shared" si="86"/>
        <v>268575</v>
      </c>
      <c r="M384" s="106"/>
      <c r="N384" s="105">
        <f t="shared" si="87"/>
        <v>2660</v>
      </c>
      <c r="O384" s="107">
        <f t="shared" si="88"/>
        <v>1.0003196510163022E-2</v>
      </c>
      <c r="T384" s="50" t="s">
        <v>21</v>
      </c>
    </row>
    <row r="385" spans="2:15" x14ac:dyDescent="0.2">
      <c r="B385" s="58">
        <f>IF(D385&lt;&gt;"",COUNTA($D$368:D385),"")</f>
        <v>16</v>
      </c>
      <c r="C385" s="58" t="s">
        <v>40</v>
      </c>
      <c r="D385" s="104">
        <v>933</v>
      </c>
      <c r="E385" s="104">
        <v>373200</v>
      </c>
      <c r="F385" s="118">
        <f t="shared" si="81"/>
        <v>39468.5</v>
      </c>
      <c r="G385" s="118">
        <f t="shared" si="82"/>
        <v>60353.9</v>
      </c>
      <c r="H385" s="105">
        <f t="shared" si="83"/>
        <v>99822.399999999994</v>
      </c>
      <c r="I385" s="106"/>
      <c r="J385" s="118">
        <f t="shared" si="84"/>
        <v>40461.21</v>
      </c>
      <c r="K385" s="118">
        <f t="shared" si="85"/>
        <v>60353.9</v>
      </c>
      <c r="L385" s="105">
        <f t="shared" si="86"/>
        <v>100815.11</v>
      </c>
      <c r="M385" s="106"/>
      <c r="N385" s="105">
        <f t="shared" si="87"/>
        <v>992.7100000000064</v>
      </c>
      <c r="O385" s="107">
        <f t="shared" si="88"/>
        <v>9.9447618971293672E-3</v>
      </c>
    </row>
    <row r="386" spans="2:15" ht="15.75" x14ac:dyDescent="0.25">
      <c r="B386" s="58" t="str">
        <f>IF(D386&lt;&gt;"",COUNTA($D$368:D386),"")</f>
        <v/>
      </c>
      <c r="C386" s="58"/>
      <c r="D386" s="121"/>
      <c r="E386" s="121"/>
      <c r="F386" s="123"/>
      <c r="G386" s="123"/>
      <c r="H386" s="123"/>
      <c r="I386" s="124"/>
      <c r="J386" s="123"/>
      <c r="K386" s="123"/>
      <c r="L386" s="123"/>
      <c r="M386" s="124"/>
      <c r="N386" s="123"/>
      <c r="O386" s="127"/>
    </row>
    <row r="387" spans="2:15" x14ac:dyDescent="0.2">
      <c r="B387" s="58">
        <f>IF(D387&lt;&gt;"",COUNTA($D$368:D387),"")</f>
        <v>17</v>
      </c>
      <c r="C387" s="58"/>
      <c r="D387" s="102" t="s">
        <v>72</v>
      </c>
      <c r="E387" s="102">
        <v>535</v>
      </c>
      <c r="F387" s="106"/>
      <c r="G387" s="106"/>
      <c r="H387" s="106"/>
      <c r="I387" s="106"/>
      <c r="J387" s="106"/>
      <c r="K387" s="106"/>
      <c r="L387" s="106"/>
      <c r="M387" s="106"/>
      <c r="N387" s="106"/>
      <c r="O387" s="75"/>
    </row>
    <row r="388" spans="2:15" x14ac:dyDescent="0.2">
      <c r="B388" s="58">
        <f>IF(D388&lt;&gt;"",COUNTA($D$368:D388),"")</f>
        <v>18</v>
      </c>
      <c r="C388" s="58"/>
      <c r="D388" s="104">
        <v>165</v>
      </c>
      <c r="E388" s="104">
        <v>88275</v>
      </c>
      <c r="F388" s="118">
        <f t="shared" ref="F388:F393" si="89">ROUND($H$398+$D388*SUM($H$399,$H$422)+$E388*SUM($H$400:$H$421,$H$423:$H$425),2)</f>
        <v>8980.42</v>
      </c>
      <c r="G388" s="118">
        <f t="shared" ref="G388:G393" si="90">ROUND($H$426*$E388,2)</f>
        <v>14275.83</v>
      </c>
      <c r="H388" s="105">
        <f t="shared" ref="H388:H393" si="91">SUM(F388:G388)</f>
        <v>23256.25</v>
      </c>
      <c r="I388" s="106"/>
      <c r="J388" s="118">
        <f t="shared" ref="J388:J393" si="92">ROUND($J$398+$D388*SUM($J$399,$J$422)+$E388*SUM($J$400:$J$421,$J$423:$J$425),2)</f>
        <v>9215.23</v>
      </c>
      <c r="K388" s="118">
        <f t="shared" ref="K388:K393" si="93">ROUND($J$426*$E388,2)</f>
        <v>14275.83</v>
      </c>
      <c r="L388" s="105">
        <f t="shared" ref="L388:L393" si="94">SUM(J388:K388)</f>
        <v>23491.059999999998</v>
      </c>
      <c r="M388" s="106"/>
      <c r="N388" s="105">
        <f t="shared" ref="N388:N393" si="95">+L388-H388</f>
        <v>234.80999999999767</v>
      </c>
      <c r="O388" s="107">
        <f t="shared" ref="O388:O393" si="96">+N388/H388</f>
        <v>1.0096640687986999E-2</v>
      </c>
    </row>
    <row r="389" spans="2:15" x14ac:dyDescent="0.2">
      <c r="B389" s="58">
        <f>IF(D389&lt;&gt;"",COUNTA($D$368:D389),"")</f>
        <v>19</v>
      </c>
      <c r="C389" s="58"/>
      <c r="D389" s="104">
        <v>380</v>
      </c>
      <c r="E389" s="104">
        <v>203300</v>
      </c>
      <c r="F389" s="118">
        <f t="shared" si="89"/>
        <v>19470.349999999999</v>
      </c>
      <c r="G389" s="118">
        <f t="shared" si="90"/>
        <v>32877.68</v>
      </c>
      <c r="H389" s="105">
        <f t="shared" si="91"/>
        <v>52348.03</v>
      </c>
      <c r="I389" s="106"/>
      <c r="J389" s="118">
        <f t="shared" si="92"/>
        <v>20011.13</v>
      </c>
      <c r="K389" s="118">
        <f t="shared" si="93"/>
        <v>32877.68</v>
      </c>
      <c r="L389" s="105">
        <f t="shared" si="94"/>
        <v>52888.81</v>
      </c>
      <c r="M389" s="106"/>
      <c r="N389" s="105">
        <f t="shared" si="95"/>
        <v>540.77999999999884</v>
      </c>
      <c r="O389" s="107">
        <f t="shared" si="96"/>
        <v>1.0330474709363444E-2</v>
      </c>
    </row>
    <row r="390" spans="2:15" x14ac:dyDescent="0.2">
      <c r="B390" s="58">
        <f>IF(D390&lt;&gt;"",COUNTA($D$368:D390),"")</f>
        <v>20</v>
      </c>
      <c r="C390" s="58"/>
      <c r="D390" s="104">
        <v>570</v>
      </c>
      <c r="E390" s="104">
        <v>304950</v>
      </c>
      <c r="F390" s="118">
        <f t="shared" si="89"/>
        <v>28740.53</v>
      </c>
      <c r="G390" s="118">
        <f t="shared" si="90"/>
        <v>49316.51</v>
      </c>
      <c r="H390" s="105">
        <f t="shared" si="91"/>
        <v>78057.040000000008</v>
      </c>
      <c r="I390" s="106"/>
      <c r="J390" s="118">
        <f t="shared" si="92"/>
        <v>29551.7</v>
      </c>
      <c r="K390" s="118">
        <f t="shared" si="93"/>
        <v>49316.51</v>
      </c>
      <c r="L390" s="105">
        <f t="shared" si="94"/>
        <v>78868.210000000006</v>
      </c>
      <c r="M390" s="106"/>
      <c r="N390" s="105">
        <f t="shared" si="95"/>
        <v>811.16999999999825</v>
      </c>
      <c r="O390" s="107">
        <f t="shared" si="96"/>
        <v>1.0392015889918426E-2</v>
      </c>
    </row>
    <row r="391" spans="2:15" x14ac:dyDescent="0.2">
      <c r="B391" s="58">
        <f>IF(D391&lt;&gt;"",COUNTA($D$368:D391),"")</f>
        <v>21</v>
      </c>
      <c r="C391" s="58"/>
      <c r="D391" s="104">
        <v>1100</v>
      </c>
      <c r="E391" s="104">
        <v>588500</v>
      </c>
      <c r="F391" s="118">
        <f t="shared" si="89"/>
        <v>54599.44</v>
      </c>
      <c r="G391" s="118">
        <f t="shared" si="90"/>
        <v>95172.22</v>
      </c>
      <c r="H391" s="105">
        <f t="shared" si="91"/>
        <v>149771.66</v>
      </c>
      <c r="I391" s="106"/>
      <c r="J391" s="118">
        <f t="shared" si="92"/>
        <v>56164.85</v>
      </c>
      <c r="K391" s="118">
        <f t="shared" si="93"/>
        <v>95172.22</v>
      </c>
      <c r="L391" s="105">
        <f t="shared" si="94"/>
        <v>151337.07</v>
      </c>
      <c r="M391" s="106"/>
      <c r="N391" s="105">
        <f t="shared" si="95"/>
        <v>1565.4100000000035</v>
      </c>
      <c r="O391" s="107">
        <f t="shared" si="96"/>
        <v>1.045197736340776E-2</v>
      </c>
    </row>
    <row r="392" spans="2:15" x14ac:dyDescent="0.2">
      <c r="B392" s="58">
        <f>IF(D392&lt;&gt;"",COUNTA($D$368:D392),"")</f>
        <v>22</v>
      </c>
      <c r="C392" s="58"/>
      <c r="D392" s="104">
        <v>2500</v>
      </c>
      <c r="E392" s="104">
        <v>1337500</v>
      </c>
      <c r="F392" s="118">
        <f t="shared" si="89"/>
        <v>122906</v>
      </c>
      <c r="G392" s="118">
        <f t="shared" si="90"/>
        <v>216300.5</v>
      </c>
      <c r="H392" s="105">
        <f t="shared" si="91"/>
        <v>339206.5</v>
      </c>
      <c r="I392" s="106"/>
      <c r="J392" s="118">
        <f t="shared" si="92"/>
        <v>126463.75</v>
      </c>
      <c r="K392" s="118">
        <f t="shared" si="93"/>
        <v>216300.5</v>
      </c>
      <c r="L392" s="105">
        <f t="shared" si="94"/>
        <v>342764.25</v>
      </c>
      <c r="M392" s="106"/>
      <c r="N392" s="105">
        <f t="shared" si="95"/>
        <v>3557.75</v>
      </c>
      <c r="O392" s="107">
        <f t="shared" si="96"/>
        <v>1.0488448776777567E-2</v>
      </c>
    </row>
    <row r="393" spans="2:15" x14ac:dyDescent="0.2">
      <c r="B393" s="58">
        <f>IF(D393&lt;&gt;"",COUNTA($D$368:D393),"")</f>
        <v>23</v>
      </c>
      <c r="C393" s="58" t="s">
        <v>40</v>
      </c>
      <c r="D393" s="104">
        <v>930</v>
      </c>
      <c r="E393" s="104">
        <v>497550</v>
      </c>
      <c r="F393" s="118">
        <f t="shared" si="89"/>
        <v>46305.07</v>
      </c>
      <c r="G393" s="118">
        <f t="shared" si="90"/>
        <v>80463.789999999994</v>
      </c>
      <c r="H393" s="105">
        <f t="shared" si="91"/>
        <v>126768.85999999999</v>
      </c>
      <c r="I393" s="106"/>
      <c r="J393" s="118">
        <f t="shared" si="92"/>
        <v>47628.56</v>
      </c>
      <c r="K393" s="118">
        <f t="shared" si="93"/>
        <v>80463.789999999994</v>
      </c>
      <c r="L393" s="105">
        <f t="shared" si="94"/>
        <v>128092.34999999999</v>
      </c>
      <c r="M393" s="106"/>
      <c r="N393" s="105">
        <f t="shared" si="95"/>
        <v>1323.4900000000052</v>
      </c>
      <c r="O393" s="107">
        <f t="shared" si="96"/>
        <v>1.0440182234028178E-2</v>
      </c>
    </row>
    <row r="394" spans="2:15" ht="15.75" x14ac:dyDescent="0.25">
      <c r="B394" s="58" t="str">
        <f>IF(D394&lt;&gt;"",COUNTA($D$368:D394),"")</f>
        <v/>
      </c>
      <c r="C394" s="58"/>
      <c r="D394" s="126"/>
      <c r="E394" s="126"/>
      <c r="F394" s="123"/>
      <c r="G394" s="123"/>
      <c r="H394" s="123"/>
      <c r="I394" s="124"/>
      <c r="J394" s="123"/>
      <c r="K394" s="123"/>
      <c r="L394" s="123"/>
      <c r="M394" s="124"/>
      <c r="N394" s="123"/>
      <c r="O394" s="127"/>
    </row>
    <row r="395" spans="2:15" ht="15.75" x14ac:dyDescent="0.25">
      <c r="B395" s="58" t="str">
        <f>IF(D395&lt;&gt;"",COUNTA($D$368:D395),"")</f>
        <v/>
      </c>
      <c r="C395" s="58"/>
      <c r="D395" s="126"/>
      <c r="E395" s="126"/>
      <c r="F395" s="123"/>
      <c r="G395" s="123"/>
      <c r="H395" s="133"/>
      <c r="I395" s="134"/>
      <c r="J395" s="123"/>
      <c r="K395" s="123"/>
      <c r="L395" s="123"/>
      <c r="M395" s="135"/>
      <c r="N395" s="133"/>
      <c r="O395" s="127"/>
    </row>
    <row r="396" spans="2:15" ht="15.75" x14ac:dyDescent="0.25">
      <c r="B396" s="58">
        <f>IF(D396&lt;&gt;"",COUNTA($D$368:D396),"")</f>
        <v>24</v>
      </c>
      <c r="C396" s="58"/>
      <c r="D396" s="75" t="s">
        <v>21</v>
      </c>
      <c r="E396" s="75"/>
      <c r="F396" s="75"/>
      <c r="G396"/>
      <c r="H396" s="96" t="str">
        <f>$G$28</f>
        <v>2025 In Effect</v>
      </c>
      <c r="J396" s="96" t="str">
        <f>$H$28</f>
        <v>2026 Proposed</v>
      </c>
      <c r="K396" s="106"/>
      <c r="L396" s="75"/>
      <c r="M396"/>
      <c r="N396"/>
      <c r="O396"/>
    </row>
    <row r="397" spans="2:15" ht="17.25" x14ac:dyDescent="0.35">
      <c r="B397" s="58">
        <f>IF(D397&lt;&gt;"",COUNTA($D$368:D397),"")</f>
        <v>25</v>
      </c>
      <c r="C397" s="58"/>
      <c r="D397" s="108" t="s">
        <v>21</v>
      </c>
      <c r="E397" s="108"/>
      <c r="F397" s="75"/>
      <c r="G397"/>
      <c r="H397" s="109" t="s">
        <v>41</v>
      </c>
      <c r="I397" s="109"/>
      <c r="J397" s="109" t="s">
        <v>41</v>
      </c>
      <c r="K397" s="109" t="s">
        <v>39</v>
      </c>
      <c r="L397" s="75"/>
      <c r="M397"/>
      <c r="N397"/>
      <c r="O397"/>
    </row>
    <row r="398" spans="2:15" ht="15.75" x14ac:dyDescent="0.25">
      <c r="B398" s="58">
        <f>IF(D398&lt;&gt;"",COUNTA($D$368:D398),"")</f>
        <v>26</v>
      </c>
      <c r="C398" s="58"/>
      <c r="D398" s="75" t="str">
        <f t="shared" ref="D398:D426" si="97">D330</f>
        <v>Customer Charge</v>
      </c>
      <c r="E398" s="75"/>
      <c r="F398" s="108"/>
      <c r="G398"/>
      <c r="H398" s="85">
        <v>930</v>
      </c>
      <c r="I398" s="85"/>
      <c r="J398" s="85">
        <v>930</v>
      </c>
      <c r="K398" s="85">
        <f t="shared" ref="K398:K426" si="98">+J398-H398</f>
        <v>0</v>
      </c>
      <c r="L398" s="75"/>
      <c r="M398"/>
      <c r="N398"/>
      <c r="O398"/>
    </row>
    <row r="399" spans="2:15" ht="15.75" x14ac:dyDescent="0.25">
      <c r="B399" s="58">
        <f>IF(D399&lt;&gt;"",COUNTA($D$368:D399),"")</f>
        <v>27</v>
      </c>
      <c r="C399" s="58"/>
      <c r="D399" s="75" t="str">
        <f t="shared" si="97"/>
        <v>Distribution Demand</v>
      </c>
      <c r="E399" s="75"/>
      <c r="F399" s="108"/>
      <c r="G399"/>
      <c r="H399" s="85">
        <v>3.84</v>
      </c>
      <c r="I399" s="136"/>
      <c r="J399" s="85">
        <v>3.84</v>
      </c>
      <c r="K399" s="85">
        <f t="shared" si="98"/>
        <v>0</v>
      </c>
      <c r="L399" s="75"/>
      <c r="M399"/>
      <c r="N399"/>
      <c r="O399"/>
    </row>
    <row r="400" spans="2:15" ht="15.75" x14ac:dyDescent="0.25">
      <c r="B400" s="58">
        <f>IF(D400&lt;&gt;"",COUNTA($D$368:D400),"")</f>
        <v>28</v>
      </c>
      <c r="C400" s="58"/>
      <c r="D400" s="75" t="str">
        <f t="shared" si="97"/>
        <v>Distribution Energy</v>
      </c>
      <c r="E400" s="75"/>
      <c r="F400" s="108"/>
      <c r="G400"/>
      <c r="H400" s="89">
        <v>9.9000000000000008E-3</v>
      </c>
      <c r="I400" s="89"/>
      <c r="J400" s="89">
        <v>9.9000000000000008E-3</v>
      </c>
      <c r="K400" s="89">
        <f t="shared" si="98"/>
        <v>0</v>
      </c>
      <c r="L400" s="75"/>
      <c r="M400"/>
      <c r="N400"/>
      <c r="O400"/>
    </row>
    <row r="401" spans="2:15" ht="15.75" x14ac:dyDescent="0.25">
      <c r="B401" s="58">
        <f>IF(D401&lt;&gt;"",COUNTA($D$368:D401),"")</f>
        <v>29</v>
      </c>
      <c r="C401" s="58"/>
      <c r="D401" s="75" t="str">
        <f t="shared" si="97"/>
        <v>Exogenous Cost Adjustment</v>
      </c>
      <c r="E401" s="75"/>
      <c r="F401" s="108"/>
      <c r="G401"/>
      <c r="H401" s="89">
        <v>-1.0000000000000001E-5</v>
      </c>
      <c r="I401" s="89"/>
      <c r="J401" s="89">
        <v>-1.0000000000000001E-5</v>
      </c>
      <c r="K401" s="89">
        <f t="shared" si="98"/>
        <v>0</v>
      </c>
      <c r="L401" s="75"/>
      <c r="M401"/>
      <c r="N401"/>
      <c r="O401"/>
    </row>
    <row r="402" spans="2:15" ht="15.75" x14ac:dyDescent="0.25">
      <c r="B402" s="58">
        <f>IF(D402&lt;&gt;"",COUNTA($D$368:D402),"")</f>
        <v>30</v>
      </c>
      <c r="C402" s="58"/>
      <c r="D402" s="75" t="str">
        <f t="shared" si="97"/>
        <v>Revenue Decoupling</v>
      </c>
      <c r="E402" s="75"/>
      <c r="F402" s="108"/>
      <c r="G402"/>
      <c r="H402" s="89">
        <v>-2.9E-4</v>
      </c>
      <c r="I402" s="89"/>
      <c r="J402" s="89">
        <v>-2.9E-4</v>
      </c>
      <c r="K402" s="89">
        <f t="shared" si="98"/>
        <v>0</v>
      </c>
      <c r="L402" s="75"/>
      <c r="M402"/>
      <c r="N402"/>
      <c r="O402"/>
    </row>
    <row r="403" spans="2:15" ht="15.75" x14ac:dyDescent="0.25">
      <c r="B403" s="58">
        <f>IF(D403&lt;&gt;"",COUNTA($D$368:D403),"")</f>
        <v>31</v>
      </c>
      <c r="C403" s="58"/>
      <c r="D403" s="75" t="str">
        <f t="shared" si="97"/>
        <v>Distributed Solar Charge</v>
      </c>
      <c r="E403" s="75"/>
      <c r="F403" s="108"/>
      <c r="G403"/>
      <c r="H403" s="89">
        <v>1.47E-3</v>
      </c>
      <c r="I403" s="89"/>
      <c r="J403" s="89">
        <v>1.47E-3</v>
      </c>
      <c r="K403" s="89">
        <f t="shared" si="98"/>
        <v>0</v>
      </c>
      <c r="L403" s="75"/>
      <c r="M403"/>
      <c r="N403" t="s">
        <v>21</v>
      </c>
      <c r="O403"/>
    </row>
    <row r="404" spans="2:15" ht="15.75" x14ac:dyDescent="0.25">
      <c r="B404" s="58">
        <f>IF(D404&lt;&gt;"",COUNTA($D$368:D404),"")</f>
        <v>32</v>
      </c>
      <c r="C404" s="58"/>
      <c r="D404" s="75" t="str">
        <f t="shared" si="97"/>
        <v>Residential Assistance Adjustment Factor</v>
      </c>
      <c r="E404" s="75"/>
      <c r="F404" s="108"/>
      <c r="G404"/>
      <c r="H404" s="89">
        <v>3.5799999999999998E-3</v>
      </c>
      <c r="I404" s="89"/>
      <c r="J404" s="89">
        <v>3.5799999999999998E-3</v>
      </c>
      <c r="K404" s="89">
        <f t="shared" si="98"/>
        <v>0</v>
      </c>
      <c r="L404" s="75"/>
      <c r="M404"/>
      <c r="N404"/>
      <c r="O404"/>
    </row>
    <row r="405" spans="2:15" ht="15.75" x14ac:dyDescent="0.25">
      <c r="B405" s="58">
        <f>IF(D405&lt;&gt;"",COUNTA($D$368:D405),"")</f>
        <v>33</v>
      </c>
      <c r="C405" s="58"/>
      <c r="D405" s="75" t="str">
        <f t="shared" si="97"/>
        <v>Pension Adjustment Factor</v>
      </c>
      <c r="E405" s="75"/>
      <c r="F405" s="108"/>
      <c r="G405"/>
      <c r="H405" s="89">
        <v>8.8000000000000003E-4</v>
      </c>
      <c r="I405" s="89"/>
      <c r="J405" s="89">
        <v>8.8000000000000003E-4</v>
      </c>
      <c r="K405" s="89">
        <f t="shared" si="98"/>
        <v>0</v>
      </c>
      <c r="L405" s="75"/>
      <c r="M405"/>
      <c r="N405"/>
      <c r="O405"/>
    </row>
    <row r="406" spans="2:15" ht="15.75" x14ac:dyDescent="0.25">
      <c r="B406" s="58">
        <f>IF(D406&lt;&gt;"",COUNTA($D$368:D406),"")</f>
        <v>34</v>
      </c>
      <c r="C406" s="58"/>
      <c r="D406" s="75" t="str">
        <f t="shared" si="97"/>
        <v>Net Metering Recovery Surcharge</v>
      </c>
      <c r="E406" s="75"/>
      <c r="F406" s="108"/>
      <c r="G406"/>
      <c r="H406" s="89">
        <v>5.4000000000000003E-3</v>
      </c>
      <c r="I406" s="89"/>
      <c r="J406" s="89">
        <v>5.4000000000000003E-3</v>
      </c>
      <c r="K406" s="89">
        <f t="shared" si="98"/>
        <v>0</v>
      </c>
      <c r="L406" s="75"/>
      <c r="M406"/>
      <c r="N406"/>
      <c r="O406"/>
    </row>
    <row r="407" spans="2:15" ht="15.75" x14ac:dyDescent="0.25">
      <c r="B407" s="58">
        <f>IF(D407&lt;&gt;"",COUNTA($D$368:D407),"")</f>
        <v>35</v>
      </c>
      <c r="C407" s="58"/>
      <c r="D407" s="75" t="str">
        <f t="shared" si="97"/>
        <v>Long Term Renewable Contract Adjustment</v>
      </c>
      <c r="E407" s="75"/>
      <c r="F407" s="108"/>
      <c r="G407"/>
      <c r="H407" s="89">
        <v>5.1999999999999995E-4</v>
      </c>
      <c r="I407" s="89"/>
      <c r="J407" s="89">
        <v>5.1999999999999995E-4</v>
      </c>
      <c r="K407" s="89">
        <f t="shared" si="98"/>
        <v>0</v>
      </c>
      <c r="L407" s="75"/>
      <c r="M407"/>
      <c r="N407"/>
      <c r="O407"/>
    </row>
    <row r="408" spans="2:15" ht="15.75" x14ac:dyDescent="0.25">
      <c r="B408" s="58">
        <f>IF(D408&lt;&gt;"",COUNTA($D$368:D408),"")</f>
        <v>36</v>
      </c>
      <c r="C408" s="58"/>
      <c r="D408" s="75" t="str">
        <f t="shared" si="97"/>
        <v>AG Consulting Expense</v>
      </c>
      <c r="E408" s="75"/>
      <c r="F408" s="108"/>
      <c r="G408"/>
      <c r="H408" s="89">
        <v>0</v>
      </c>
      <c r="I408" s="89"/>
      <c r="J408" s="89">
        <v>0</v>
      </c>
      <c r="K408" s="89">
        <f t="shared" si="98"/>
        <v>0</v>
      </c>
      <c r="L408" s="75"/>
      <c r="M408"/>
      <c r="N408"/>
      <c r="O408"/>
    </row>
    <row r="409" spans="2:15" ht="15.75" x14ac:dyDescent="0.25">
      <c r="B409" s="58">
        <f>IF(D409&lt;&gt;"",COUNTA($D$368:D409),"")</f>
        <v>37</v>
      </c>
      <c r="C409" s="58"/>
      <c r="D409" s="75" t="str">
        <f t="shared" si="97"/>
        <v>Storm Cost Recovery Adjustment Factor</v>
      </c>
      <c r="E409" s="75"/>
      <c r="F409" s="108"/>
      <c r="G409"/>
      <c r="H409" s="89">
        <v>2.9099999999999998E-3</v>
      </c>
      <c r="I409" s="89"/>
      <c r="J409" s="89">
        <v>2.9099999999999998E-3</v>
      </c>
      <c r="K409" s="89">
        <f t="shared" si="98"/>
        <v>0</v>
      </c>
      <c r="L409" s="75"/>
      <c r="M409"/>
      <c r="N409"/>
      <c r="O409"/>
    </row>
    <row r="410" spans="2:15" ht="15.75" x14ac:dyDescent="0.25">
      <c r="B410" s="58">
        <f>IF(D410&lt;&gt;"",COUNTA($D$368:D410),"")</f>
        <v>38</v>
      </c>
      <c r="C410" s="58"/>
      <c r="D410" s="75" t="str">
        <f t="shared" si="97"/>
        <v>Storm Reserve Adjustment</v>
      </c>
      <c r="E410" s="75"/>
      <c r="F410" s="108"/>
      <c r="G410"/>
      <c r="H410" s="89">
        <v>0</v>
      </c>
      <c r="I410" s="89"/>
      <c r="J410" s="89">
        <v>0</v>
      </c>
      <c r="K410" s="89">
        <f t="shared" si="98"/>
        <v>0</v>
      </c>
      <c r="L410" s="75"/>
      <c r="M410"/>
      <c r="N410"/>
      <c r="O410"/>
    </row>
    <row r="411" spans="2:15" ht="15.75" x14ac:dyDescent="0.25">
      <c r="B411" s="58">
        <f>IF(D411&lt;&gt;"",COUNTA($D$368:D411),"")</f>
        <v>39</v>
      </c>
      <c r="C411" s="58"/>
      <c r="D411" s="75" t="str">
        <f t="shared" si="97"/>
        <v>Basic Service Cost True Up Factor</v>
      </c>
      <c r="E411" s="75"/>
      <c r="F411" s="108"/>
      <c r="G411"/>
      <c r="H411" s="89">
        <v>1.0499999999999999E-3</v>
      </c>
      <c r="I411" s="89"/>
      <c r="J411" s="89">
        <v>1.0499999999999999E-3</v>
      </c>
      <c r="K411" s="89">
        <f t="shared" si="98"/>
        <v>0</v>
      </c>
      <c r="L411" s="75"/>
      <c r="M411"/>
      <c r="N411"/>
      <c r="O411"/>
    </row>
    <row r="412" spans="2:15" ht="15.75" x14ac:dyDescent="0.25">
      <c r="B412" s="58">
        <f>IF(D412&lt;&gt;"",COUNTA($D$368:D412),"")</f>
        <v>40</v>
      </c>
      <c r="C412" s="58"/>
      <c r="D412" s="75" t="str">
        <f t="shared" si="97"/>
        <v>Solar Program Cost Adjustment Factor</v>
      </c>
      <c r="E412" s="75"/>
      <c r="F412" s="108"/>
      <c r="G412"/>
      <c r="H412" s="89">
        <v>5.0000000000000002E-5</v>
      </c>
      <c r="I412" s="89"/>
      <c r="J412" s="89">
        <v>5.0000000000000002E-5</v>
      </c>
      <c r="K412" s="89">
        <f t="shared" si="98"/>
        <v>0</v>
      </c>
      <c r="L412" s="75"/>
      <c r="M412"/>
      <c r="N412"/>
      <c r="O412"/>
    </row>
    <row r="413" spans="2:15" ht="15.75" x14ac:dyDescent="0.25">
      <c r="B413" s="58">
        <f>IF(D413&lt;&gt;"",COUNTA($D$368:D413),"")</f>
        <v>41</v>
      </c>
      <c r="C413" s="58"/>
      <c r="D413" s="75" t="str">
        <f t="shared" si="97"/>
        <v>Solar Expansion Cost Recovery Factor</v>
      </c>
      <c r="E413"/>
      <c r="F413"/>
      <c r="G413"/>
      <c r="H413" s="89">
        <v>-1E-4</v>
      </c>
      <c r="I413" s="89"/>
      <c r="J413" s="89">
        <v>-1E-4</v>
      </c>
      <c r="K413" s="89">
        <f t="shared" si="98"/>
        <v>0</v>
      </c>
      <c r="L413" s="75"/>
      <c r="M413"/>
      <c r="N413"/>
      <c r="O413"/>
    </row>
    <row r="414" spans="2:15" ht="15.75" x14ac:dyDescent="0.25">
      <c r="B414" s="58">
        <f>IF(D414&lt;&gt;"",COUNTA($D$368:D414),"")</f>
        <v>42</v>
      </c>
      <c r="C414" s="58"/>
      <c r="D414" s="75" t="str">
        <f t="shared" si="97"/>
        <v>Vegetation Management</v>
      </c>
      <c r="E414" s="75"/>
      <c r="F414" s="108"/>
      <c r="G414"/>
      <c r="H414" s="89">
        <v>5.9000000000000003E-4</v>
      </c>
      <c r="I414" s="89"/>
      <c r="J414" s="89">
        <v>5.9000000000000003E-4</v>
      </c>
      <c r="K414" s="89">
        <f t="shared" si="98"/>
        <v>0</v>
      </c>
      <c r="L414" s="75"/>
      <c r="M414"/>
      <c r="N414"/>
      <c r="O414"/>
    </row>
    <row r="415" spans="2:15" ht="15.75" x14ac:dyDescent="0.25">
      <c r="B415" s="58">
        <f>IF(D415&lt;&gt;"",COUNTA($D$368:D415),"")</f>
        <v>43</v>
      </c>
      <c r="C415" s="58"/>
      <c r="D415" s="75" t="str">
        <f t="shared" si="97"/>
        <v>Tax Act Credit Factor</v>
      </c>
      <c r="E415" s="75"/>
      <c r="F415" s="108"/>
      <c r="G415"/>
      <c r="H415" s="89">
        <v>-2.7999999999999998E-4</v>
      </c>
      <c r="I415" s="89"/>
      <c r="J415" s="89">
        <v>-2.7999999999999998E-4</v>
      </c>
      <c r="K415" s="89">
        <f t="shared" si="98"/>
        <v>0</v>
      </c>
      <c r="L415" s="75"/>
      <c r="M415"/>
      <c r="N415"/>
      <c r="O415"/>
    </row>
    <row r="416" spans="2:15" ht="15.75" x14ac:dyDescent="0.25">
      <c r="B416" s="58">
        <f>IF(D416&lt;&gt;"",COUNTA($D$368:D416),"")</f>
        <v>44</v>
      </c>
      <c r="C416" s="58"/>
      <c r="D416" s="75" t="str">
        <f t="shared" si="97"/>
        <v>Grid Modernization</v>
      </c>
      <c r="E416" s="75"/>
      <c r="F416" s="108"/>
      <c r="G416"/>
      <c r="H416" s="89">
        <v>6.4000000000000005E-4</v>
      </c>
      <c r="I416" s="89"/>
      <c r="J416" s="89">
        <v>6.4000000000000005E-4</v>
      </c>
      <c r="K416" s="89">
        <f t="shared" si="98"/>
        <v>0</v>
      </c>
      <c r="L416" s="75"/>
      <c r="M416"/>
      <c r="N416"/>
      <c r="O416"/>
    </row>
    <row r="417" spans="2:15" ht="15.75" x14ac:dyDescent="0.25">
      <c r="B417" s="58">
        <f>IF(D417&lt;&gt;"",COUNTA($D$368:D417),"")</f>
        <v>45</v>
      </c>
      <c r="C417" s="58"/>
      <c r="D417" s="75" t="str">
        <f t="shared" si="97"/>
        <v>Advanced Metering Infrastructure</v>
      </c>
      <c r="E417" s="75"/>
      <c r="F417" s="108"/>
      <c r="G417"/>
      <c r="H417" s="89">
        <v>2.0799999999999998E-3</v>
      </c>
      <c r="I417" s="89"/>
      <c r="J417" s="89">
        <v>2.0799999999999998E-3</v>
      </c>
      <c r="K417" s="89">
        <f t="shared" si="98"/>
        <v>0</v>
      </c>
      <c r="L417" s="75"/>
      <c r="M417"/>
      <c r="N417"/>
      <c r="O417"/>
    </row>
    <row r="418" spans="2:15" ht="15.75" x14ac:dyDescent="0.25">
      <c r="B418" s="58">
        <f>IF(D418&lt;&gt;"",COUNTA($D$368:D418),"")</f>
        <v>46</v>
      </c>
      <c r="C418" s="58"/>
      <c r="D418" s="75" t="str">
        <f t="shared" si="97"/>
        <v>Electronic Payment Recovery</v>
      </c>
      <c r="E418" s="75"/>
      <c r="F418" s="108"/>
      <c r="G418"/>
      <c r="H418" s="89">
        <v>0</v>
      </c>
      <c r="I418" s="89"/>
      <c r="J418" s="89">
        <v>0</v>
      </c>
      <c r="K418" s="89">
        <f>+J418-H418</f>
        <v>0</v>
      </c>
      <c r="L418" s="75"/>
      <c r="M418"/>
      <c r="N418"/>
      <c r="O418"/>
    </row>
    <row r="419" spans="2:15" ht="15.75" x14ac:dyDescent="0.25">
      <c r="B419" s="58">
        <f>IF(D419&lt;&gt;"",COUNTA($D$368:D419),"")</f>
        <v>47</v>
      </c>
      <c r="C419" s="58"/>
      <c r="D419" s="75" t="str">
        <f t="shared" si="97"/>
        <v>Provisional System Planning Factor</v>
      </c>
      <c r="E419" s="75"/>
      <c r="F419" s="108"/>
      <c r="G419"/>
      <c r="H419" s="89">
        <v>0</v>
      </c>
      <c r="I419" s="89"/>
      <c r="J419" s="89">
        <v>0</v>
      </c>
      <c r="K419" s="89">
        <f>+J419-H419</f>
        <v>0</v>
      </c>
      <c r="L419" s="75"/>
      <c r="M419"/>
      <c r="N419"/>
      <c r="O419"/>
    </row>
    <row r="420" spans="2:15" ht="15.75" x14ac:dyDescent="0.25">
      <c r="B420" s="58">
        <f>IF(D420&lt;&gt;"",COUNTA($D$368:D420),"")</f>
        <v>48</v>
      </c>
      <c r="C420" s="58"/>
      <c r="D420" s="75" t="str">
        <f t="shared" si="97"/>
        <v>Electric Vehicle Factor</v>
      </c>
      <c r="E420" s="75"/>
      <c r="F420" s="108"/>
      <c r="G420"/>
      <c r="H420" s="89">
        <v>8.4000000000000003E-4</v>
      </c>
      <c r="I420" s="89"/>
      <c r="J420" s="89">
        <v>8.4000000000000003E-4</v>
      </c>
      <c r="K420" s="89">
        <f>+J420-H420</f>
        <v>0</v>
      </c>
      <c r="L420" s="75"/>
      <c r="M420"/>
      <c r="N420"/>
      <c r="O420"/>
    </row>
    <row r="421" spans="2:15" ht="15.75" x14ac:dyDescent="0.25">
      <c r="B421" s="58">
        <f>IF(D421&lt;&gt;"",COUNTA($D$368:D421),"")</f>
        <v>49</v>
      </c>
      <c r="C421" s="58"/>
      <c r="D421" s="75" t="str">
        <f t="shared" si="97"/>
        <v>Transition</v>
      </c>
      <c r="E421" s="75"/>
      <c r="F421" s="108"/>
      <c r="G421"/>
      <c r="H421" s="89">
        <v>-9.5E-4</v>
      </c>
      <c r="I421" s="89"/>
      <c r="J421" s="89">
        <v>-9.5E-4</v>
      </c>
      <c r="K421" s="89">
        <f t="shared" si="98"/>
        <v>0</v>
      </c>
      <c r="L421" s="75"/>
      <c r="M421"/>
      <c r="N421"/>
      <c r="O421"/>
    </row>
    <row r="422" spans="2:15" ht="15.75" x14ac:dyDescent="0.25">
      <c r="B422" s="58">
        <f>IF(D422&lt;&gt;"",COUNTA($D$368:D422),"")</f>
        <v>50</v>
      </c>
      <c r="C422" s="58"/>
      <c r="D422" s="75" t="str">
        <f t="shared" si="97"/>
        <v>Transmission Demand</v>
      </c>
      <c r="E422" s="75"/>
      <c r="F422" s="108"/>
      <c r="G422"/>
      <c r="H422" s="85">
        <v>15.29</v>
      </c>
      <c r="I422" s="136"/>
      <c r="J422" s="85">
        <v>15.29</v>
      </c>
      <c r="K422" s="85">
        <f t="shared" si="98"/>
        <v>0</v>
      </c>
      <c r="L422" s="75"/>
      <c r="M422"/>
      <c r="N422"/>
      <c r="O422"/>
    </row>
    <row r="423" spans="2:15" ht="15.75" x14ac:dyDescent="0.25">
      <c r="B423" s="58">
        <f>IF(D423&lt;&gt;"",COUNTA($D$368:D423),"")</f>
        <v>51</v>
      </c>
      <c r="C423" s="58"/>
      <c r="D423" s="75" t="str">
        <f t="shared" si="97"/>
        <v>Energy Efficiency Reconciliation Factor</v>
      </c>
      <c r="E423" s="75"/>
      <c r="F423" s="108"/>
      <c r="G423"/>
      <c r="H423" s="89">
        <v>2.4160000000000001E-2</v>
      </c>
      <c r="I423" s="89"/>
      <c r="J423" s="89">
        <v>2.682E-2</v>
      </c>
      <c r="K423" s="89">
        <f t="shared" si="98"/>
        <v>2.6599999999999992E-3</v>
      </c>
      <c r="L423" s="75"/>
      <c r="M423"/>
      <c r="N423"/>
      <c r="O423"/>
    </row>
    <row r="424" spans="2:15" ht="15.75" x14ac:dyDescent="0.25">
      <c r="B424" s="58">
        <f>IF(D424&lt;&gt;"",COUNTA($D$368:D424),"")</f>
        <v>52</v>
      </c>
      <c r="C424" s="58"/>
      <c r="D424" s="75" t="str">
        <f t="shared" si="97"/>
        <v>System Benefits Charge</v>
      </c>
      <c r="E424" s="75"/>
      <c r="F424" s="108"/>
      <c r="G424"/>
      <c r="H424" s="89">
        <v>2.5000000000000001E-3</v>
      </c>
      <c r="I424" s="89"/>
      <c r="J424" s="89">
        <v>2.5000000000000001E-3</v>
      </c>
      <c r="K424" s="89">
        <f t="shared" si="98"/>
        <v>0</v>
      </c>
      <c r="L424" s="75"/>
      <c r="M424"/>
      <c r="N424"/>
      <c r="O424"/>
    </row>
    <row r="425" spans="2:15" ht="15.75" x14ac:dyDescent="0.25">
      <c r="B425" s="58">
        <f>IF(D425&lt;&gt;"",COUNTA($D$368:D425),"")</f>
        <v>53</v>
      </c>
      <c r="C425" s="58"/>
      <c r="D425" s="75" t="str">
        <f t="shared" si="97"/>
        <v>Renewable Energy Charge</v>
      </c>
      <c r="E425" s="75"/>
      <c r="F425" s="108"/>
      <c r="G425"/>
      <c r="H425" s="89">
        <v>5.0000000000000001E-4</v>
      </c>
      <c r="I425" s="89"/>
      <c r="J425" s="89">
        <v>5.0000000000000001E-4</v>
      </c>
      <c r="K425" s="89">
        <f t="shared" si="98"/>
        <v>0</v>
      </c>
      <c r="L425" s="75"/>
      <c r="M425"/>
      <c r="N425"/>
      <c r="O425"/>
    </row>
    <row r="426" spans="2:15" ht="15.75" x14ac:dyDescent="0.25">
      <c r="B426" s="58">
        <f>IF(D426&lt;&gt;"",COUNTA($D$368:D426),"")</f>
        <v>54</v>
      </c>
      <c r="C426" s="58"/>
      <c r="D426" s="75" t="str">
        <f t="shared" si="97"/>
        <v>Supply Charge</v>
      </c>
      <c r="E426" s="75"/>
      <c r="F426" s="108"/>
      <c r="G426"/>
      <c r="H426" s="89">
        <v>0.16172</v>
      </c>
      <c r="I426" s="89"/>
      <c r="J426" s="89">
        <v>0.16172</v>
      </c>
      <c r="K426" s="89">
        <f t="shared" si="98"/>
        <v>0</v>
      </c>
      <c r="L426" s="75"/>
      <c r="M426"/>
      <c r="N426"/>
      <c r="O426"/>
    </row>
    <row r="427" spans="2:15" ht="15.75" x14ac:dyDescent="0.25">
      <c r="B427" s="58" t="str">
        <f>IF(D427&lt;&gt;"",COUNTA($D$368:D427),"")</f>
        <v/>
      </c>
      <c r="C427" s="58"/>
      <c r="D427"/>
      <c r="E427"/>
      <c r="F427"/>
      <c r="G427"/>
      <c r="H427" s="106"/>
      <c r="I427" s="106"/>
      <c r="J427" s="106"/>
      <c r="K427" s="136"/>
      <c r="L427" s="75"/>
      <c r="M427"/>
      <c r="N427"/>
      <c r="O427"/>
    </row>
    <row r="428" spans="2:15" ht="15.75" x14ac:dyDescent="0.25">
      <c r="B428" s="58"/>
      <c r="C428" s="58"/>
      <c r="D428" s="137"/>
      <c r="E428"/>
      <c r="F428" s="138"/>
      <c r="G428" s="106"/>
      <c r="H428" s="139"/>
      <c r="I428" s="106"/>
      <c r="J428" s="75"/>
      <c r="K428"/>
      <c r="L428"/>
      <c r="M428"/>
    </row>
    <row r="429" spans="2:15" ht="15.75" x14ac:dyDescent="0.25">
      <c r="B429" s="95" t="str">
        <f>$B$3</f>
        <v>Cape Light Compact JPE</v>
      </c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</row>
    <row r="430" spans="2:15" ht="15.75" x14ac:dyDescent="0.25">
      <c r="B430" s="95" t="str">
        <f>$B$4</f>
        <v>Calculation of Monthly Typical Bill</v>
      </c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</row>
    <row r="431" spans="2:15" ht="15.75" x14ac:dyDescent="0.25">
      <c r="B431" s="95" t="str">
        <f>$B$5</f>
        <v>Proposed January 1, 2026</v>
      </c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</row>
    <row r="432" spans="2:15" ht="15.75" x14ac:dyDescent="0.25">
      <c r="B432" s="111"/>
      <c r="C432" s="111"/>
      <c r="D432" s="75"/>
      <c r="E432" s="75"/>
      <c r="F432" s="99"/>
      <c r="G432" s="100"/>
      <c r="H432" s="101"/>
      <c r="I432" s="75"/>
      <c r="J432" s="75"/>
      <c r="K432" s="75"/>
      <c r="L432" s="75"/>
      <c r="M432" s="75"/>
      <c r="N432" s="75"/>
      <c r="O432" s="75"/>
    </row>
    <row r="433" spans="2:17" ht="15.75" x14ac:dyDescent="0.25">
      <c r="B433" s="112" t="s">
        <v>26</v>
      </c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</row>
    <row r="434" spans="2:17" ht="15.75" x14ac:dyDescent="0.25">
      <c r="B434" s="102"/>
      <c r="C434" s="102"/>
      <c r="D434" s="113"/>
      <c r="E434" s="75"/>
      <c r="F434" s="75"/>
      <c r="G434" s="75"/>
      <c r="H434" s="132"/>
      <c r="I434" s="75"/>
      <c r="J434"/>
      <c r="K434"/>
      <c r="L434"/>
      <c r="M434"/>
      <c r="N434"/>
      <c r="O434"/>
    </row>
    <row r="435" spans="2:17" ht="15.75" x14ac:dyDescent="0.25">
      <c r="B435" s="102"/>
      <c r="C435" s="102"/>
      <c r="D435" s="75"/>
      <c r="E435" s="75"/>
      <c r="F435" s="75"/>
      <c r="G435" s="75"/>
      <c r="H435" s="103"/>
      <c r="I435" s="75"/>
      <c r="J435"/>
      <c r="K435"/>
      <c r="L435"/>
      <c r="M435"/>
      <c r="N435"/>
      <c r="O435"/>
    </row>
    <row r="436" spans="2:17" ht="15.75" x14ac:dyDescent="0.25">
      <c r="B436" s="58">
        <f>IF(D436&lt;&gt;"",COUNTA($D$436:D436),"")</f>
        <v>1</v>
      </c>
      <c r="C436" s="58"/>
      <c r="D436" s="102" t="s">
        <v>33</v>
      </c>
      <c r="E436" s="102" t="s">
        <v>33</v>
      </c>
      <c r="F436" s="60" t="str">
        <f>$F$10</f>
        <v>2025 In Effect</v>
      </c>
      <c r="G436" s="60"/>
      <c r="H436" s="60"/>
      <c r="I436" s="55"/>
      <c r="J436" s="60" t="str">
        <f>$J$10</f>
        <v>2026 Proposed</v>
      </c>
      <c r="K436" s="61"/>
      <c r="L436" s="61"/>
      <c r="M436"/>
      <c r="N436" s="61" t="str">
        <f>$N$10</f>
        <v>Total Bill Impact</v>
      </c>
      <c r="O436" s="61"/>
    </row>
    <row r="437" spans="2:17" ht="15.75" x14ac:dyDescent="0.25">
      <c r="B437" s="58">
        <f>IF(D437&lt;&gt;"",COUNTA($D$436:D437),"")</f>
        <v>2</v>
      </c>
      <c r="C437" s="58"/>
      <c r="D437" s="114" t="s">
        <v>71</v>
      </c>
      <c r="E437" s="114" t="s">
        <v>35</v>
      </c>
      <c r="F437" s="114" t="s">
        <v>36</v>
      </c>
      <c r="G437" s="114" t="s">
        <v>37</v>
      </c>
      <c r="H437" s="114" t="s">
        <v>38</v>
      </c>
      <c r="I437" s="75"/>
      <c r="J437" s="114" t="s">
        <v>36</v>
      </c>
      <c r="K437" s="114" t="s">
        <v>37</v>
      </c>
      <c r="L437" s="114" t="s">
        <v>38</v>
      </c>
      <c r="M437"/>
      <c r="N437" s="114" t="s">
        <v>39</v>
      </c>
      <c r="O437" s="114" t="s">
        <v>10</v>
      </c>
    </row>
    <row r="438" spans="2:17" ht="15.75" x14ac:dyDescent="0.25">
      <c r="B438" s="58" t="str">
        <f>IF(D438&lt;&gt;"",COUNTA($D$436:D438),"")</f>
        <v/>
      </c>
      <c r="C438" s="58"/>
      <c r="D438" s="114"/>
      <c r="E438" s="114"/>
      <c r="F438" s="114"/>
      <c r="G438" s="114"/>
      <c r="H438" s="114"/>
      <c r="I438" s="75"/>
      <c r="J438" s="114"/>
      <c r="K438" s="114"/>
      <c r="L438" s="114"/>
      <c r="M438"/>
      <c r="N438" s="114"/>
      <c r="O438" s="114"/>
    </row>
    <row r="439" spans="2:17" ht="15.75" x14ac:dyDescent="0.25">
      <c r="B439" s="58">
        <f>IF(D439&lt;&gt;"",COUNTA($D$436:D439),"")</f>
        <v>3</v>
      </c>
      <c r="C439" s="58"/>
      <c r="D439" s="102" t="s">
        <v>72</v>
      </c>
      <c r="E439" s="102">
        <v>100</v>
      </c>
      <c r="F439" s="114"/>
      <c r="G439" s="114"/>
      <c r="H439" s="114"/>
      <c r="I439" s="75"/>
      <c r="J439" s="114"/>
      <c r="K439" s="114"/>
      <c r="L439" s="114"/>
      <c r="M439"/>
      <c r="N439" s="114"/>
      <c r="O439" s="114"/>
    </row>
    <row r="440" spans="2:17" x14ac:dyDescent="0.2">
      <c r="B440" s="58">
        <f>IF(D440&lt;&gt;"",COUNTA($D$436:D440),"")</f>
        <v>4</v>
      </c>
      <c r="C440" s="58"/>
      <c r="D440" s="117">
        <v>12</v>
      </c>
      <c r="E440" s="104">
        <v>1200</v>
      </c>
      <c r="F440" s="105">
        <f t="shared" ref="F440:F445" si="99">ROUND($H$466+$D440*SUM($H$467,$H$490)+SUM($H$468:$H$489,$H$491:$H$494)*$E440,2)</f>
        <v>243.53</v>
      </c>
      <c r="G440" s="140">
        <f t="shared" ref="G440:G445" si="100">ROUND($E440*$H$495,2)</f>
        <v>159.04</v>
      </c>
      <c r="H440" s="105">
        <f t="shared" ref="H440:H445" si="101">SUM(F440:G440)</f>
        <v>402.57</v>
      </c>
      <c r="I440" s="106"/>
      <c r="J440" s="105">
        <f t="shared" ref="J440:J445" si="102">ROUND($J$466+$D440*SUM($J$467,$J$490)+SUM($J$468:$J$489,$J$491:$J$494)*$E440,2)</f>
        <v>246.72</v>
      </c>
      <c r="K440" s="140">
        <f t="shared" ref="K440:K445" si="103">ROUND($J$495*$E440,2)</f>
        <v>159.04</v>
      </c>
      <c r="L440" s="105">
        <f t="shared" ref="L440:L445" si="104">SUM(J440:K440)</f>
        <v>405.76</v>
      </c>
      <c r="M440" s="106"/>
      <c r="N440" s="105">
        <f t="shared" ref="N440:N445" si="105">+L440-H440</f>
        <v>3.1899999999999977</v>
      </c>
      <c r="O440" s="141">
        <f t="shared" ref="O440:O445" si="106">+N440/H440</f>
        <v>7.9240877362943031E-3</v>
      </c>
      <c r="Q440" s="50" t="s">
        <v>21</v>
      </c>
    </row>
    <row r="441" spans="2:17" x14ac:dyDescent="0.2">
      <c r="B441" s="58">
        <f>IF(D441&lt;&gt;"",COUNTA($D$436:D441),"")</f>
        <v>5</v>
      </c>
      <c r="C441" s="58"/>
      <c r="D441" s="117">
        <v>24</v>
      </c>
      <c r="E441" s="104">
        <v>2400</v>
      </c>
      <c r="F441" s="105">
        <f t="shared" si="99"/>
        <v>472.06</v>
      </c>
      <c r="G441" s="140">
        <f t="shared" si="100"/>
        <v>318.07</v>
      </c>
      <c r="H441" s="105">
        <f t="shared" si="101"/>
        <v>790.13</v>
      </c>
      <c r="I441" s="106"/>
      <c r="J441" s="105">
        <f t="shared" si="102"/>
        <v>478.44</v>
      </c>
      <c r="K441" s="140">
        <f t="shared" si="103"/>
        <v>318.07</v>
      </c>
      <c r="L441" s="105">
        <f t="shared" si="104"/>
        <v>796.51</v>
      </c>
      <c r="M441" s="106"/>
      <c r="N441" s="105">
        <f t="shared" si="105"/>
        <v>6.3799999999999955</v>
      </c>
      <c r="O441" s="141">
        <f t="shared" si="106"/>
        <v>8.0746206320478856E-3</v>
      </c>
    </row>
    <row r="442" spans="2:17" x14ac:dyDescent="0.2">
      <c r="B442" s="58">
        <f>IF(D442&lt;&gt;"",COUNTA($D$436:D442),"")</f>
        <v>6</v>
      </c>
      <c r="C442" s="58"/>
      <c r="D442" s="117">
        <v>40</v>
      </c>
      <c r="E442" s="104">
        <v>4000</v>
      </c>
      <c r="F442" s="105">
        <f t="shared" si="99"/>
        <v>776.76</v>
      </c>
      <c r="G442" s="140">
        <f t="shared" si="100"/>
        <v>530.12</v>
      </c>
      <c r="H442" s="105">
        <f t="shared" si="101"/>
        <v>1306.8800000000001</v>
      </c>
      <c r="I442" s="106"/>
      <c r="J442" s="105">
        <f t="shared" si="102"/>
        <v>787.4</v>
      </c>
      <c r="K442" s="140">
        <f t="shared" si="103"/>
        <v>530.12</v>
      </c>
      <c r="L442" s="105">
        <f t="shared" si="104"/>
        <v>1317.52</v>
      </c>
      <c r="M442" s="106"/>
      <c r="N442" s="105">
        <f t="shared" si="105"/>
        <v>10.639999999999873</v>
      </c>
      <c r="O442" s="141">
        <f t="shared" si="106"/>
        <v>8.1415279138098914E-3</v>
      </c>
    </row>
    <row r="443" spans="2:17" x14ac:dyDescent="0.2">
      <c r="B443" s="58">
        <f>IF(D443&lt;&gt;"",COUNTA($D$436:D443),"")</f>
        <v>7</v>
      </c>
      <c r="C443" s="58"/>
      <c r="D443" s="117">
        <v>50</v>
      </c>
      <c r="E443" s="104">
        <v>5000</v>
      </c>
      <c r="F443" s="105">
        <f t="shared" si="99"/>
        <v>967.2</v>
      </c>
      <c r="G443" s="140">
        <f t="shared" si="100"/>
        <v>662.65</v>
      </c>
      <c r="H443" s="105">
        <f t="shared" si="101"/>
        <v>1629.85</v>
      </c>
      <c r="I443" s="106"/>
      <c r="J443" s="105">
        <f t="shared" si="102"/>
        <v>980.5</v>
      </c>
      <c r="K443" s="140">
        <f t="shared" si="103"/>
        <v>662.65</v>
      </c>
      <c r="L443" s="105">
        <f t="shared" si="104"/>
        <v>1643.15</v>
      </c>
      <c r="M443" s="106"/>
      <c r="N443" s="105">
        <f t="shared" si="105"/>
        <v>13.300000000000182</v>
      </c>
      <c r="O443" s="141">
        <f t="shared" si="106"/>
        <v>8.1602601466393733E-3</v>
      </c>
    </row>
    <row r="444" spans="2:17" x14ac:dyDescent="0.2">
      <c r="B444" s="58">
        <f>IF(D444&lt;&gt;"",COUNTA($D$436:D444),"")</f>
        <v>8</v>
      </c>
      <c r="C444" s="58"/>
      <c r="D444" s="104">
        <v>125</v>
      </c>
      <c r="E444" s="104">
        <v>12500</v>
      </c>
      <c r="F444" s="105">
        <f t="shared" si="99"/>
        <v>2395.5</v>
      </c>
      <c r="G444" s="140">
        <f t="shared" si="100"/>
        <v>1656.63</v>
      </c>
      <c r="H444" s="105">
        <f t="shared" si="101"/>
        <v>4052.13</v>
      </c>
      <c r="I444" s="106"/>
      <c r="J444" s="105">
        <f t="shared" si="102"/>
        <v>2428.75</v>
      </c>
      <c r="K444" s="140">
        <f t="shared" si="103"/>
        <v>1656.63</v>
      </c>
      <c r="L444" s="105">
        <f t="shared" si="104"/>
        <v>4085.38</v>
      </c>
      <c r="M444" s="106"/>
      <c r="N444" s="105">
        <f t="shared" si="105"/>
        <v>33.25</v>
      </c>
      <c r="O444" s="141">
        <f t="shared" si="106"/>
        <v>8.2055610259295728E-3</v>
      </c>
      <c r="Q444" s="50" t="s">
        <v>21</v>
      </c>
    </row>
    <row r="445" spans="2:17" x14ac:dyDescent="0.2">
      <c r="B445" s="58">
        <f>IF(D445&lt;&gt;"",COUNTA($D$436:D445),"")</f>
        <v>9</v>
      </c>
      <c r="C445" s="58" t="s">
        <v>40</v>
      </c>
      <c r="D445" s="104">
        <v>50</v>
      </c>
      <c r="E445" s="104">
        <v>5000</v>
      </c>
      <c r="F445" s="105">
        <f t="shared" si="99"/>
        <v>967.2</v>
      </c>
      <c r="G445" s="140">
        <f t="shared" si="100"/>
        <v>662.65</v>
      </c>
      <c r="H445" s="105">
        <f t="shared" si="101"/>
        <v>1629.85</v>
      </c>
      <c r="I445" s="106"/>
      <c r="J445" s="105">
        <f t="shared" si="102"/>
        <v>980.5</v>
      </c>
      <c r="K445" s="140">
        <f t="shared" si="103"/>
        <v>662.65</v>
      </c>
      <c r="L445" s="105">
        <f t="shared" si="104"/>
        <v>1643.15</v>
      </c>
      <c r="M445" s="106"/>
      <c r="N445" s="105">
        <f t="shared" si="105"/>
        <v>13.300000000000182</v>
      </c>
      <c r="O445" s="141">
        <f t="shared" si="106"/>
        <v>8.1602601466393733E-3</v>
      </c>
    </row>
    <row r="446" spans="2:17" ht="15.75" x14ac:dyDescent="0.25">
      <c r="B446" s="58" t="str">
        <f>IF(D446&lt;&gt;"",COUNTA($D$436:D446),"")</f>
        <v/>
      </c>
      <c r="C446" s="58"/>
      <c r="D446" s="121"/>
      <c r="E446" s="121"/>
      <c r="F446" s="123"/>
      <c r="G446" s="123"/>
      <c r="H446" s="123"/>
      <c r="I446" s="124"/>
      <c r="J446" s="123"/>
      <c r="K446" s="123"/>
      <c r="L446" s="123"/>
      <c r="M446" s="124"/>
      <c r="N446" s="123"/>
      <c r="O446" s="142"/>
    </row>
    <row r="447" spans="2:17" x14ac:dyDescent="0.2">
      <c r="B447" s="58">
        <f>IF(D447&lt;&gt;"",COUNTA($D$436:D447),"")</f>
        <v>10</v>
      </c>
      <c r="C447" s="58"/>
      <c r="D447" s="102" t="s">
        <v>72</v>
      </c>
      <c r="E447" s="102">
        <v>215</v>
      </c>
      <c r="F447" s="106"/>
      <c r="G447" s="106"/>
      <c r="H447" s="106"/>
      <c r="I447" s="106"/>
      <c r="J447" s="106"/>
      <c r="K447" s="106"/>
      <c r="L447" s="106"/>
      <c r="M447" s="106"/>
      <c r="N447" s="106"/>
      <c r="O447" s="75"/>
    </row>
    <row r="448" spans="2:17" x14ac:dyDescent="0.2">
      <c r="B448" s="58">
        <f>IF(D448&lt;&gt;"",COUNTA($D$436:D448),"")</f>
        <v>11</v>
      </c>
      <c r="C448" s="58"/>
      <c r="D448" s="104">
        <v>10</v>
      </c>
      <c r="E448" s="104">
        <v>2150</v>
      </c>
      <c r="F448" s="105">
        <f t="shared" ref="F448:F453" si="107">ROUND($H$466+$D448*SUM($H$467,$H$490)+SUM($H$468:$H$489,$H$491:$H$494)*$E448,2)</f>
        <v>311.98</v>
      </c>
      <c r="G448" s="140">
        <f t="shared" ref="G448:G453" si="108">ROUND($E448*$H$495,2)</f>
        <v>284.94</v>
      </c>
      <c r="H448" s="105">
        <f t="shared" ref="H448:H453" si="109">SUM(F448:G448)</f>
        <v>596.92000000000007</v>
      </c>
      <c r="I448" s="106"/>
      <c r="J448" s="105">
        <f t="shared" ref="J448:J453" si="110">ROUND($J$466+$D448*SUM($J$467,$J$490)+SUM($J$468:$J$489,$J$491:$J$494)*$E448,2)</f>
        <v>317.7</v>
      </c>
      <c r="K448" s="140">
        <f t="shared" ref="K448:K453" si="111">ROUND($J$495*$E448,2)</f>
        <v>284.94</v>
      </c>
      <c r="L448" s="105">
        <f t="shared" ref="L448:L453" si="112">SUM(J448:K448)</f>
        <v>602.64</v>
      </c>
      <c r="M448" s="106"/>
      <c r="N448" s="105">
        <f t="shared" ref="N448:N453" si="113">+L448-H448</f>
        <v>5.7199999999999136</v>
      </c>
      <c r="O448" s="141">
        <f t="shared" ref="O448:O453" si="114">+N448/H448</f>
        <v>9.5825236212556345E-3</v>
      </c>
    </row>
    <row r="449" spans="2:20" x14ac:dyDescent="0.2">
      <c r="B449" s="58">
        <f>IF(D449&lt;&gt;"",COUNTA($D$436:D449),"")</f>
        <v>12</v>
      </c>
      <c r="C449" s="58"/>
      <c r="D449" s="104">
        <v>20</v>
      </c>
      <c r="E449" s="104">
        <v>4300</v>
      </c>
      <c r="F449" s="105">
        <f t="shared" si="107"/>
        <v>608.95000000000005</v>
      </c>
      <c r="G449" s="140">
        <f t="shared" si="108"/>
        <v>569.88</v>
      </c>
      <c r="H449" s="105">
        <f t="shared" si="109"/>
        <v>1178.83</v>
      </c>
      <c r="I449" s="106"/>
      <c r="J449" s="105">
        <f t="shared" si="110"/>
        <v>620.39</v>
      </c>
      <c r="K449" s="140">
        <f t="shared" si="111"/>
        <v>569.88</v>
      </c>
      <c r="L449" s="105">
        <f t="shared" si="112"/>
        <v>1190.27</v>
      </c>
      <c r="M449" s="106"/>
      <c r="N449" s="105">
        <f t="shared" si="113"/>
        <v>11.440000000000055</v>
      </c>
      <c r="O449" s="141">
        <f t="shared" si="114"/>
        <v>9.704537549943635E-3</v>
      </c>
    </row>
    <row r="450" spans="2:20" x14ac:dyDescent="0.2">
      <c r="B450" s="58">
        <f>IF(D450&lt;&gt;"",COUNTA($D$436:D450),"")</f>
        <v>13</v>
      </c>
      <c r="C450" s="58"/>
      <c r="D450" s="104">
        <v>30</v>
      </c>
      <c r="E450" s="104">
        <v>6450</v>
      </c>
      <c r="F450" s="105">
        <f t="shared" si="107"/>
        <v>905.93</v>
      </c>
      <c r="G450" s="140">
        <f t="shared" si="108"/>
        <v>854.82</v>
      </c>
      <c r="H450" s="105">
        <f t="shared" si="109"/>
        <v>1760.75</v>
      </c>
      <c r="I450" s="106"/>
      <c r="J450" s="105">
        <f t="shared" si="110"/>
        <v>923.09</v>
      </c>
      <c r="K450" s="140">
        <f t="shared" si="111"/>
        <v>854.82</v>
      </c>
      <c r="L450" s="105">
        <f t="shared" si="112"/>
        <v>1777.91</v>
      </c>
      <c r="M450" s="106"/>
      <c r="N450" s="105">
        <f t="shared" si="113"/>
        <v>17.160000000000082</v>
      </c>
      <c r="O450" s="141">
        <f t="shared" si="114"/>
        <v>9.7458469402243834E-3</v>
      </c>
    </row>
    <row r="451" spans="2:20" x14ac:dyDescent="0.2">
      <c r="B451" s="58">
        <f>IF(D451&lt;&gt;"",COUNTA($D$436:D451),"")</f>
        <v>14</v>
      </c>
      <c r="C451" s="58"/>
      <c r="D451" s="104">
        <v>40</v>
      </c>
      <c r="E451" s="104">
        <v>8600</v>
      </c>
      <c r="F451" s="105">
        <f t="shared" si="107"/>
        <v>1202.9000000000001</v>
      </c>
      <c r="G451" s="140">
        <f t="shared" si="108"/>
        <v>1139.76</v>
      </c>
      <c r="H451" s="105">
        <f t="shared" si="109"/>
        <v>2342.66</v>
      </c>
      <c r="I451" s="106"/>
      <c r="J451" s="105">
        <f t="shared" si="110"/>
        <v>1225.78</v>
      </c>
      <c r="K451" s="140">
        <f t="shared" si="111"/>
        <v>1139.76</v>
      </c>
      <c r="L451" s="105">
        <f t="shared" si="112"/>
        <v>2365.54</v>
      </c>
      <c r="M451" s="106"/>
      <c r="N451" s="105">
        <f t="shared" si="113"/>
        <v>22.880000000000109</v>
      </c>
      <c r="O451" s="141">
        <f t="shared" si="114"/>
        <v>9.7666754885472537E-3</v>
      </c>
    </row>
    <row r="452" spans="2:20" x14ac:dyDescent="0.2">
      <c r="B452" s="58">
        <f>IF(D452&lt;&gt;"",COUNTA($D$436:D452),"")</f>
        <v>15</v>
      </c>
      <c r="C452" s="58"/>
      <c r="D452" s="104">
        <v>80</v>
      </c>
      <c r="E452" s="104">
        <v>17200</v>
      </c>
      <c r="F452" s="105">
        <f t="shared" si="107"/>
        <v>2390.81</v>
      </c>
      <c r="G452" s="140">
        <f t="shared" si="108"/>
        <v>2279.52</v>
      </c>
      <c r="H452" s="105">
        <f t="shared" si="109"/>
        <v>4670.33</v>
      </c>
      <c r="I452" s="106"/>
      <c r="J452" s="105">
        <f t="shared" si="110"/>
        <v>2436.56</v>
      </c>
      <c r="K452" s="140">
        <f t="shared" si="111"/>
        <v>2279.52</v>
      </c>
      <c r="L452" s="105">
        <f t="shared" si="112"/>
        <v>4716.08</v>
      </c>
      <c r="M452" s="106"/>
      <c r="N452" s="105">
        <f t="shared" si="113"/>
        <v>45.75</v>
      </c>
      <c r="O452" s="141">
        <f t="shared" si="114"/>
        <v>9.7958816614671772E-3</v>
      </c>
      <c r="T452" s="50" t="s">
        <v>21</v>
      </c>
    </row>
    <row r="453" spans="2:20" x14ac:dyDescent="0.2">
      <c r="B453" s="58">
        <f>IF(D453&lt;&gt;"",COUNTA($D$436:D453),"")</f>
        <v>16</v>
      </c>
      <c r="C453" s="58" t="s">
        <v>40</v>
      </c>
      <c r="D453" s="104">
        <v>35</v>
      </c>
      <c r="E453" s="104">
        <v>7525</v>
      </c>
      <c r="F453" s="105">
        <f t="shared" si="107"/>
        <v>1054.42</v>
      </c>
      <c r="G453" s="140">
        <f t="shared" si="108"/>
        <v>997.29</v>
      </c>
      <c r="H453" s="105">
        <f t="shared" si="109"/>
        <v>2051.71</v>
      </c>
      <c r="I453" s="106"/>
      <c r="J453" s="105">
        <f t="shared" si="110"/>
        <v>1074.43</v>
      </c>
      <c r="K453" s="140">
        <f t="shared" si="111"/>
        <v>997.29</v>
      </c>
      <c r="L453" s="105">
        <f t="shared" si="112"/>
        <v>2071.7200000000003</v>
      </c>
      <c r="M453" s="106"/>
      <c r="N453" s="105">
        <f t="shared" si="113"/>
        <v>20.010000000000218</v>
      </c>
      <c r="O453" s="141">
        <f t="shared" si="114"/>
        <v>9.7528403136896633E-3</v>
      </c>
    </row>
    <row r="454" spans="2:20" ht="15.75" x14ac:dyDescent="0.25">
      <c r="B454" s="58" t="str">
        <f>IF(D454&lt;&gt;"",COUNTA($D$436:D454),"")</f>
        <v/>
      </c>
      <c r="C454" s="58"/>
      <c r="D454" s="121"/>
      <c r="E454" s="121"/>
      <c r="F454" s="123"/>
      <c r="G454" s="123"/>
      <c r="H454" s="123"/>
      <c r="I454" s="124"/>
      <c r="J454" s="123"/>
      <c r="K454" s="123"/>
      <c r="L454" s="123"/>
      <c r="M454" s="124"/>
      <c r="N454" s="123"/>
      <c r="O454" s="142"/>
    </row>
    <row r="455" spans="2:20" x14ac:dyDescent="0.2">
      <c r="B455" s="58">
        <f>IF(D455&lt;&gt;"",COUNTA($D$436:D455),"")</f>
        <v>17</v>
      </c>
      <c r="C455" s="58"/>
      <c r="D455" s="102" t="s">
        <v>72</v>
      </c>
      <c r="E455" s="102">
        <v>390</v>
      </c>
      <c r="F455" s="106"/>
      <c r="G455" s="106"/>
      <c r="H455" s="106"/>
      <c r="I455" s="106"/>
      <c r="J455" s="106"/>
      <c r="K455" s="106"/>
      <c r="L455" s="106"/>
      <c r="M455" s="106"/>
      <c r="N455" s="106"/>
      <c r="O455" s="75"/>
    </row>
    <row r="456" spans="2:20" x14ac:dyDescent="0.2">
      <c r="B456" s="58">
        <f>IF(D456&lt;&gt;"",COUNTA($D$436:D456),"")</f>
        <v>18</v>
      </c>
      <c r="C456" s="58"/>
      <c r="D456" s="104">
        <v>7</v>
      </c>
      <c r="E456" s="104">
        <v>2730</v>
      </c>
      <c r="F456" s="105">
        <f t="shared" ref="F456:F461" si="115">ROUND($H$466+$D456*SUM($H$467,$H$490)+SUM($H$468:$H$489,$H$491:$H$494)*$E456,2)</f>
        <v>336.37</v>
      </c>
      <c r="G456" s="140">
        <f t="shared" ref="G456:G461" si="116">ROUND($E456*$H$495,2)</f>
        <v>361.81</v>
      </c>
      <c r="H456" s="105">
        <f t="shared" ref="H456:H461" si="117">SUM(F456:G456)</f>
        <v>698.18000000000006</v>
      </c>
      <c r="I456" s="106"/>
      <c r="J456" s="105">
        <f t="shared" ref="J456:J461" si="118">ROUND($J$466+$D456*SUM($J$467,$J$490)+SUM($J$468:$J$489,$J$491:$J$494)*$E456,2)</f>
        <v>343.63</v>
      </c>
      <c r="K456" s="140">
        <f t="shared" ref="K456:K461" si="119">ROUND($J$495*$E456,2)</f>
        <v>361.81</v>
      </c>
      <c r="L456" s="105">
        <f t="shared" ref="L456:L461" si="120">SUM(J456:K456)</f>
        <v>705.44</v>
      </c>
      <c r="M456" s="106"/>
      <c r="N456" s="105">
        <f t="shared" ref="N456:N461" si="121">+L456-H456</f>
        <v>7.2599999999999909</v>
      </c>
      <c r="O456" s="141">
        <f t="shared" ref="O456:O461" si="122">+N456/H456</f>
        <v>1.0398464579334828E-2</v>
      </c>
    </row>
    <row r="457" spans="2:20" x14ac:dyDescent="0.2">
      <c r="B457" s="58">
        <f>IF(D457&lt;&gt;"",COUNTA($D$436:D457),"")</f>
        <v>19</v>
      </c>
      <c r="C457" s="58"/>
      <c r="D457" s="104">
        <v>15</v>
      </c>
      <c r="E457" s="104">
        <v>5850</v>
      </c>
      <c r="F457" s="105">
        <f t="shared" si="115"/>
        <v>703.64</v>
      </c>
      <c r="G457" s="140">
        <f t="shared" si="116"/>
        <v>775.3</v>
      </c>
      <c r="H457" s="105">
        <f t="shared" si="117"/>
        <v>1478.94</v>
      </c>
      <c r="I457" s="106"/>
      <c r="J457" s="105">
        <f t="shared" si="118"/>
        <v>719.21</v>
      </c>
      <c r="K457" s="140">
        <f t="shared" si="119"/>
        <v>775.3</v>
      </c>
      <c r="L457" s="105">
        <f t="shared" si="120"/>
        <v>1494.51</v>
      </c>
      <c r="M457" s="106"/>
      <c r="N457" s="105">
        <f t="shared" si="121"/>
        <v>15.569999999999936</v>
      </c>
      <c r="O457" s="141">
        <f t="shared" si="122"/>
        <v>1.05278104588421E-2</v>
      </c>
    </row>
    <row r="458" spans="2:20" x14ac:dyDescent="0.2">
      <c r="B458" s="58">
        <f>IF(D458&lt;&gt;"",COUNTA($D$436:D458),"")</f>
        <v>20</v>
      </c>
      <c r="C458" s="58"/>
      <c r="D458" s="104">
        <v>20</v>
      </c>
      <c r="E458" s="104">
        <v>7800</v>
      </c>
      <c r="F458" s="105">
        <f t="shared" si="115"/>
        <v>933.19</v>
      </c>
      <c r="G458" s="140">
        <f t="shared" si="116"/>
        <v>1033.73</v>
      </c>
      <c r="H458" s="105">
        <f t="shared" si="117"/>
        <v>1966.92</v>
      </c>
      <c r="I458" s="106"/>
      <c r="J458" s="105">
        <f t="shared" si="118"/>
        <v>953.94</v>
      </c>
      <c r="K458" s="140">
        <f t="shared" si="119"/>
        <v>1033.73</v>
      </c>
      <c r="L458" s="105">
        <f t="shared" si="120"/>
        <v>1987.67</v>
      </c>
      <c r="M458" s="106"/>
      <c r="N458" s="105">
        <f t="shared" si="121"/>
        <v>20.75</v>
      </c>
      <c r="O458" s="141">
        <f t="shared" si="122"/>
        <v>1.0549488540459194E-2</v>
      </c>
    </row>
    <row r="459" spans="2:20" x14ac:dyDescent="0.2">
      <c r="B459" s="58">
        <f>IF(D459&lt;&gt;"",COUNTA($D$436:D459),"")</f>
        <v>21</v>
      </c>
      <c r="C459" s="58"/>
      <c r="D459" s="104">
        <v>30</v>
      </c>
      <c r="E459" s="104">
        <v>11700</v>
      </c>
      <c r="F459" s="105">
        <f t="shared" si="115"/>
        <v>1392.29</v>
      </c>
      <c r="G459" s="140">
        <f t="shared" si="116"/>
        <v>1550.6</v>
      </c>
      <c r="H459" s="105">
        <f t="shared" si="117"/>
        <v>2942.89</v>
      </c>
      <c r="I459" s="106"/>
      <c r="J459" s="105">
        <f t="shared" si="118"/>
        <v>1423.41</v>
      </c>
      <c r="K459" s="140">
        <f t="shared" si="119"/>
        <v>1550.6</v>
      </c>
      <c r="L459" s="105">
        <f t="shared" si="120"/>
        <v>2974.01</v>
      </c>
      <c r="M459" s="106"/>
      <c r="N459" s="105">
        <f t="shared" si="121"/>
        <v>31.120000000000346</v>
      </c>
      <c r="O459" s="141">
        <f t="shared" si="122"/>
        <v>1.0574639215193346E-2</v>
      </c>
    </row>
    <row r="460" spans="2:20" x14ac:dyDescent="0.2">
      <c r="B460" s="58">
        <f>IF(D460&lt;&gt;"",COUNTA($D$436:D460),"")</f>
        <v>22</v>
      </c>
      <c r="C460" s="58"/>
      <c r="D460" s="104">
        <v>60</v>
      </c>
      <c r="E460" s="104">
        <v>23400</v>
      </c>
      <c r="F460" s="105">
        <f t="shared" si="115"/>
        <v>2769.58</v>
      </c>
      <c r="G460" s="140">
        <f t="shared" si="116"/>
        <v>3101.2</v>
      </c>
      <c r="H460" s="105">
        <f t="shared" si="117"/>
        <v>5870.78</v>
      </c>
      <c r="I460" s="106"/>
      <c r="J460" s="105">
        <f t="shared" si="118"/>
        <v>2831.82</v>
      </c>
      <c r="K460" s="140">
        <f t="shared" si="119"/>
        <v>3101.2</v>
      </c>
      <c r="L460" s="105">
        <f t="shared" si="120"/>
        <v>5933.02</v>
      </c>
      <c r="M460" s="106"/>
      <c r="N460" s="105">
        <f t="shared" si="121"/>
        <v>62.240000000000691</v>
      </c>
      <c r="O460" s="141">
        <f t="shared" si="122"/>
        <v>1.0601657701361776E-2</v>
      </c>
    </row>
    <row r="461" spans="2:20" x14ac:dyDescent="0.2">
      <c r="B461" s="58">
        <f>IF(D461&lt;&gt;"",COUNTA($D$436:D461),"")</f>
        <v>23</v>
      </c>
      <c r="C461" s="58" t="s">
        <v>40</v>
      </c>
      <c r="D461" s="104">
        <v>27</v>
      </c>
      <c r="E461" s="104">
        <v>10530</v>
      </c>
      <c r="F461" s="105">
        <f t="shared" si="115"/>
        <v>1254.56</v>
      </c>
      <c r="G461" s="140">
        <f t="shared" si="116"/>
        <v>1395.54</v>
      </c>
      <c r="H461" s="105">
        <f t="shared" si="117"/>
        <v>2650.1</v>
      </c>
      <c r="I461" s="106"/>
      <c r="J461" s="105">
        <f t="shared" si="118"/>
        <v>1282.57</v>
      </c>
      <c r="K461" s="140">
        <f t="shared" si="119"/>
        <v>1395.54</v>
      </c>
      <c r="L461" s="105">
        <f t="shared" si="120"/>
        <v>2678.1099999999997</v>
      </c>
      <c r="M461" s="106"/>
      <c r="N461" s="105">
        <f t="shared" si="121"/>
        <v>28.009999999999764</v>
      </c>
      <c r="O461" s="141">
        <f t="shared" si="122"/>
        <v>1.0569412475000855E-2</v>
      </c>
    </row>
    <row r="462" spans="2:20" ht="15.75" x14ac:dyDescent="0.25">
      <c r="B462" s="58" t="str">
        <f>IF(D462&lt;&gt;"",COUNTA($D$436:D462),"")</f>
        <v/>
      </c>
      <c r="C462" s="58"/>
      <c r="D462" s="126"/>
      <c r="E462" s="126"/>
      <c r="F462" s="123"/>
      <c r="G462" s="123"/>
      <c r="H462" s="123"/>
      <c r="I462" s="124"/>
      <c r="J462" s="123"/>
      <c r="K462" s="123"/>
      <c r="L462" s="123"/>
      <c r="M462" s="124"/>
      <c r="N462" s="123"/>
      <c r="O462" s="142"/>
    </row>
    <row r="463" spans="2:20" ht="15.75" x14ac:dyDescent="0.25">
      <c r="B463" s="58" t="str">
        <f>IF(D463&lt;&gt;"",COUNTA($D$436:D463),"")</f>
        <v/>
      </c>
      <c r="C463" s="58"/>
      <c r="D463" s="126"/>
      <c r="E463" s="126"/>
      <c r="F463" s="123"/>
      <c r="G463" s="123"/>
      <c r="H463" s="133"/>
      <c r="I463" s="134"/>
      <c r="J463" s="123"/>
      <c r="K463" s="123"/>
      <c r="L463" s="123"/>
      <c r="M463" s="135"/>
      <c r="N463" s="133"/>
      <c r="O463" s="142"/>
    </row>
    <row r="464" spans="2:20" ht="15.75" x14ac:dyDescent="0.25">
      <c r="B464" s="58">
        <f>IF(D464&lt;&gt;"",COUNTA($D$436:D464),"")</f>
        <v>24</v>
      </c>
      <c r="C464" s="58"/>
      <c r="D464" s="75" t="s">
        <v>21</v>
      </c>
      <c r="E464" s="75"/>
      <c r="F464" s="75"/>
      <c r="G464"/>
      <c r="H464" s="143" t="str">
        <f>$G$28</f>
        <v>2025 In Effect</v>
      </c>
      <c r="J464" s="143" t="str">
        <f>$H$28</f>
        <v>2026 Proposed</v>
      </c>
      <c r="K464" s="106"/>
      <c r="L464" s="75"/>
      <c r="M464"/>
      <c r="N464"/>
      <c r="O464"/>
    </row>
    <row r="465" spans="2:15" ht="17.25" x14ac:dyDescent="0.35">
      <c r="B465" s="58">
        <f>IF(D465&lt;&gt;"",COUNTA($D$436:D465),"")</f>
        <v>25</v>
      </c>
      <c r="C465" s="58"/>
      <c r="D465" s="108" t="s">
        <v>21</v>
      </c>
      <c r="E465" s="108"/>
      <c r="F465" s="75"/>
      <c r="G465"/>
      <c r="H465" s="144" t="s">
        <v>41</v>
      </c>
      <c r="I465" s="144"/>
      <c r="J465" s="144" t="s">
        <v>41</v>
      </c>
      <c r="K465" s="144" t="s">
        <v>39</v>
      </c>
      <c r="L465" s="75"/>
      <c r="M465"/>
      <c r="N465"/>
      <c r="O465"/>
    </row>
    <row r="466" spans="2:15" ht="15.75" x14ac:dyDescent="0.25">
      <c r="B466" s="58">
        <f>IF(D466&lt;&gt;"",COUNTA($D$436:D466),"")</f>
        <v>26</v>
      </c>
      <c r="C466" s="58"/>
      <c r="D466" s="75" t="s">
        <v>42</v>
      </c>
      <c r="E466" s="75"/>
      <c r="F466" s="108"/>
      <c r="G466"/>
      <c r="H466" s="145">
        <v>15</v>
      </c>
      <c r="I466" s="146"/>
      <c r="J466" s="145">
        <v>15</v>
      </c>
      <c r="K466" s="85">
        <f t="shared" ref="K466:K495" si="123">+J466-H466</f>
        <v>0</v>
      </c>
      <c r="L466" s="75"/>
      <c r="M466"/>
      <c r="N466"/>
      <c r="O466" t="s">
        <v>21</v>
      </c>
    </row>
    <row r="467" spans="2:15" ht="15.75" x14ac:dyDescent="0.25">
      <c r="B467" s="58">
        <f>IF(D467&lt;&gt;"",COUNTA($D$436:D467),"")</f>
        <v>27</v>
      </c>
      <c r="C467" s="58"/>
      <c r="D467" s="75" t="s">
        <v>73</v>
      </c>
      <c r="E467" s="75"/>
      <c r="F467" s="108"/>
      <c r="G467"/>
      <c r="H467" s="145">
        <v>2.4900000000000002</v>
      </c>
      <c r="I467" s="146"/>
      <c r="J467" s="145">
        <v>2.4900000000000002</v>
      </c>
      <c r="K467" s="85">
        <f t="shared" si="123"/>
        <v>0</v>
      </c>
      <c r="L467" s="75"/>
      <c r="M467"/>
      <c r="N467"/>
      <c r="O467"/>
    </row>
    <row r="468" spans="2:15" ht="15.75" x14ac:dyDescent="0.25">
      <c r="B468" s="58">
        <f>IF(D468&lt;&gt;"",COUNTA($D$436:D468),"")</f>
        <v>28</v>
      </c>
      <c r="C468" s="58"/>
      <c r="D468" s="75" t="s">
        <v>43</v>
      </c>
      <c r="E468" s="75"/>
      <c r="F468" s="108"/>
      <c r="G468"/>
      <c r="H468" s="89">
        <v>2.477E-2</v>
      </c>
      <c r="I468" s="89"/>
      <c r="J468" s="89">
        <v>2.477E-2</v>
      </c>
      <c r="K468" s="89">
        <f t="shared" si="123"/>
        <v>0</v>
      </c>
      <c r="L468" s="75"/>
      <c r="M468"/>
      <c r="N468"/>
      <c r="O468"/>
    </row>
    <row r="469" spans="2:15" ht="15.75" x14ac:dyDescent="0.25">
      <c r="B469" s="58">
        <f>IF(D469&lt;&gt;"",COUNTA($D$436:D469),"")</f>
        <v>29</v>
      </c>
      <c r="C469" s="58"/>
      <c r="D469" s="75" t="s">
        <v>44</v>
      </c>
      <c r="E469" s="75"/>
      <c r="F469" s="108"/>
      <c r="G469"/>
      <c r="H469" s="89">
        <v>-3.0000000000000001E-5</v>
      </c>
      <c r="I469" s="89"/>
      <c r="J469" s="89">
        <v>-3.0000000000000001E-5</v>
      </c>
      <c r="K469" s="89">
        <f t="shared" si="123"/>
        <v>0</v>
      </c>
      <c r="L469" s="75"/>
      <c r="M469"/>
      <c r="N469"/>
      <c r="O469"/>
    </row>
    <row r="470" spans="2:15" ht="15.75" x14ac:dyDescent="0.25">
      <c r="B470" s="58">
        <f>IF(D470&lt;&gt;"",COUNTA($D$436:D470),"")</f>
        <v>30</v>
      </c>
      <c r="C470" s="58"/>
      <c r="D470" s="75" t="s">
        <v>45</v>
      </c>
      <c r="E470" s="75"/>
      <c r="F470" s="108"/>
      <c r="G470"/>
      <c r="H470" s="89">
        <v>-6.4000000000000005E-4</v>
      </c>
      <c r="I470" s="89"/>
      <c r="J470" s="89">
        <v>-6.4000000000000005E-4</v>
      </c>
      <c r="K470" s="89">
        <f t="shared" si="123"/>
        <v>0</v>
      </c>
      <c r="L470" s="75"/>
      <c r="M470"/>
      <c r="N470" t="s">
        <v>21</v>
      </c>
      <c r="O470"/>
    </row>
    <row r="471" spans="2:15" ht="15.75" x14ac:dyDescent="0.25">
      <c r="B471" s="58">
        <f>IF(D471&lt;&gt;"",COUNTA($D$436:D471),"")</f>
        <v>31</v>
      </c>
      <c r="C471" s="58"/>
      <c r="D471" s="75" t="s">
        <v>46</v>
      </c>
      <c r="E471" s="75"/>
      <c r="F471" s="108"/>
      <c r="G471"/>
      <c r="H471" s="89">
        <v>3.2399999999999998E-3</v>
      </c>
      <c r="I471" s="89"/>
      <c r="J471" s="89">
        <v>3.2399999999999998E-3</v>
      </c>
      <c r="K471" s="89">
        <f t="shared" si="123"/>
        <v>0</v>
      </c>
      <c r="L471" s="75"/>
      <c r="M471"/>
      <c r="N471"/>
      <c r="O471"/>
    </row>
    <row r="472" spans="2:15" ht="15.75" x14ac:dyDescent="0.25">
      <c r="B472" s="58">
        <f>IF(D472&lt;&gt;"",COUNTA($D$436:D472),"")</f>
        <v>32</v>
      </c>
      <c r="C472" s="58"/>
      <c r="D472" s="75" t="s">
        <v>47</v>
      </c>
      <c r="E472" s="75"/>
      <c r="F472" s="108"/>
      <c r="G472"/>
      <c r="H472" s="89">
        <v>7.8799999999999999E-3</v>
      </c>
      <c r="I472" s="89"/>
      <c r="J472" s="89">
        <v>7.8799999999999999E-3</v>
      </c>
      <c r="K472" s="89">
        <f t="shared" si="123"/>
        <v>0</v>
      </c>
      <c r="L472" s="75"/>
      <c r="M472"/>
      <c r="N472"/>
      <c r="O472"/>
    </row>
    <row r="473" spans="2:15" ht="15.75" x14ac:dyDescent="0.25">
      <c r="B473" s="58">
        <f>IF(D473&lt;&gt;"",COUNTA($D$436:D473),"")</f>
        <v>33</v>
      </c>
      <c r="C473" s="58"/>
      <c r="D473" s="75" t="s">
        <v>48</v>
      </c>
      <c r="E473" s="75"/>
      <c r="F473" s="108"/>
      <c r="G473"/>
      <c r="H473" s="89">
        <v>1.89E-3</v>
      </c>
      <c r="I473" s="89"/>
      <c r="J473" s="89">
        <v>1.89E-3</v>
      </c>
      <c r="K473" s="89">
        <f t="shared" si="123"/>
        <v>0</v>
      </c>
      <c r="L473" s="75"/>
      <c r="M473"/>
      <c r="N473"/>
      <c r="O473"/>
    </row>
    <row r="474" spans="2:15" ht="15.75" x14ac:dyDescent="0.25">
      <c r="B474" s="58">
        <f>IF(D474&lt;&gt;"",COUNTA($D$436:D474),"")</f>
        <v>34</v>
      </c>
      <c r="C474" s="58"/>
      <c r="D474" s="75" t="s">
        <v>49</v>
      </c>
      <c r="E474" s="75"/>
      <c r="F474" s="108"/>
      <c r="G474"/>
      <c r="H474" s="89">
        <v>1.197E-2</v>
      </c>
      <c r="I474" s="89"/>
      <c r="J474" s="89">
        <v>1.197E-2</v>
      </c>
      <c r="K474" s="89">
        <f t="shared" si="123"/>
        <v>0</v>
      </c>
      <c r="L474" s="75"/>
      <c r="M474"/>
      <c r="N474"/>
      <c r="O474"/>
    </row>
    <row r="475" spans="2:15" ht="15.75" x14ac:dyDescent="0.25">
      <c r="B475" s="58">
        <f>IF(D475&lt;&gt;"",COUNTA($D$436:D475),"")</f>
        <v>35</v>
      </c>
      <c r="C475" s="58"/>
      <c r="D475" s="75" t="s">
        <v>50</v>
      </c>
      <c r="E475" s="75"/>
      <c r="F475" s="108"/>
      <c r="G475"/>
      <c r="H475" s="89">
        <v>5.1999999999999995E-4</v>
      </c>
      <c r="I475" s="89"/>
      <c r="J475" s="89">
        <v>5.1999999999999995E-4</v>
      </c>
      <c r="K475" s="89">
        <f t="shared" si="123"/>
        <v>0</v>
      </c>
      <c r="L475" s="75"/>
      <c r="M475"/>
      <c r="N475"/>
      <c r="O475"/>
    </row>
    <row r="476" spans="2:15" ht="15.75" x14ac:dyDescent="0.25">
      <c r="B476" s="58">
        <f>IF(D476&lt;&gt;"",COUNTA($D$436:D476),"")</f>
        <v>36</v>
      </c>
      <c r="C476" s="58"/>
      <c r="D476" s="75" t="s">
        <v>51</v>
      </c>
      <c r="E476" s="75"/>
      <c r="F476" s="108"/>
      <c r="G476"/>
      <c r="H476" s="89">
        <v>2.0000000000000002E-5</v>
      </c>
      <c r="I476" s="89"/>
      <c r="J476" s="89">
        <v>2.0000000000000002E-5</v>
      </c>
      <c r="K476" s="89">
        <f t="shared" si="123"/>
        <v>0</v>
      </c>
      <c r="L476" s="75"/>
      <c r="M476"/>
      <c r="N476"/>
      <c r="O476"/>
    </row>
    <row r="477" spans="2:15" ht="15.75" x14ac:dyDescent="0.25">
      <c r="B477" s="58">
        <f>IF(D477&lt;&gt;"",COUNTA($D$436:D477),"")</f>
        <v>37</v>
      </c>
      <c r="C477" s="58"/>
      <c r="D477" s="75" t="s">
        <v>52</v>
      </c>
      <c r="E477" s="75"/>
      <c r="F477" s="108"/>
      <c r="G477"/>
      <c r="H477" s="89">
        <v>6.3899999999999998E-3</v>
      </c>
      <c r="I477" s="89"/>
      <c r="J477" s="89">
        <v>6.3899999999999998E-3</v>
      </c>
      <c r="K477" s="89">
        <f t="shared" si="123"/>
        <v>0</v>
      </c>
      <c r="L477" s="75"/>
      <c r="M477"/>
      <c r="N477"/>
      <c r="O477"/>
    </row>
    <row r="478" spans="2:15" ht="15.75" x14ac:dyDescent="0.25">
      <c r="B478" s="58">
        <f>IF(D478&lt;&gt;"",COUNTA($D$436:D478),"")</f>
        <v>38</v>
      </c>
      <c r="C478" s="58"/>
      <c r="D478" s="75" t="s">
        <v>53</v>
      </c>
      <c r="E478" s="75"/>
      <c r="F478" s="108"/>
      <c r="G478"/>
      <c r="H478" s="89">
        <v>0</v>
      </c>
      <c r="I478" s="89"/>
      <c r="J478" s="89">
        <v>0</v>
      </c>
      <c r="K478" s="89">
        <f t="shared" si="123"/>
        <v>0</v>
      </c>
      <c r="L478" s="75"/>
      <c r="M478"/>
      <c r="N478"/>
      <c r="O478"/>
    </row>
    <row r="479" spans="2:15" ht="15.75" x14ac:dyDescent="0.25">
      <c r="B479" s="58">
        <f>IF(D479&lt;&gt;"",COUNTA($D$436:D479),"")</f>
        <v>39</v>
      </c>
      <c r="C479" s="58"/>
      <c r="D479" s="75" t="s">
        <v>54</v>
      </c>
      <c r="E479" s="75"/>
      <c r="F479" s="108"/>
      <c r="G479"/>
      <c r="H479" s="89">
        <v>2.3E-3</v>
      </c>
      <c r="I479" s="89"/>
      <c r="J479" s="89">
        <v>2.3E-3</v>
      </c>
      <c r="K479" s="89">
        <f t="shared" si="123"/>
        <v>0</v>
      </c>
      <c r="L479" s="75"/>
      <c r="M479"/>
      <c r="N479"/>
      <c r="O479"/>
    </row>
    <row r="480" spans="2:15" ht="15.75" x14ac:dyDescent="0.25">
      <c r="B480" s="58">
        <f>IF(D480&lt;&gt;"",COUNTA($D$436:D480),"")</f>
        <v>40</v>
      </c>
      <c r="C480" s="58"/>
      <c r="D480" s="75" t="s">
        <v>55</v>
      </c>
      <c r="E480"/>
      <c r="F480"/>
      <c r="G480"/>
      <c r="H480" s="89">
        <v>1.2E-4</v>
      </c>
      <c r="I480" s="89"/>
      <c r="J480" s="89">
        <v>1.2E-4</v>
      </c>
      <c r="K480" s="89">
        <f t="shared" si="123"/>
        <v>0</v>
      </c>
      <c r="L480" s="75"/>
      <c r="M480"/>
      <c r="N480"/>
      <c r="O480"/>
    </row>
    <row r="481" spans="2:15" ht="15.75" x14ac:dyDescent="0.25">
      <c r="B481" s="58">
        <f>IF(D481&lt;&gt;"",COUNTA($D$436:D481),"")</f>
        <v>41</v>
      </c>
      <c r="C481" s="58"/>
      <c r="D481" s="75" t="s">
        <v>56</v>
      </c>
      <c r="E481" s="75"/>
      <c r="F481" s="108"/>
      <c r="G481"/>
      <c r="H481" s="89">
        <v>-2.3000000000000001E-4</v>
      </c>
      <c r="I481" s="89"/>
      <c r="J481" s="89">
        <v>-2.3000000000000001E-4</v>
      </c>
      <c r="K481" s="89">
        <f t="shared" si="123"/>
        <v>0</v>
      </c>
      <c r="L481" s="75"/>
      <c r="M481"/>
      <c r="N481"/>
      <c r="O481"/>
    </row>
    <row r="482" spans="2:15" ht="15.75" x14ac:dyDescent="0.25">
      <c r="B482" s="58">
        <f>IF(D482&lt;&gt;"",COUNTA($D$436:D482),"")</f>
        <v>42</v>
      </c>
      <c r="C482" s="58"/>
      <c r="D482" s="75" t="s">
        <v>57</v>
      </c>
      <c r="E482" s="75"/>
      <c r="F482" s="108"/>
      <c r="G482"/>
      <c r="H482" s="89">
        <v>1.2600000000000001E-3</v>
      </c>
      <c r="I482" s="89"/>
      <c r="J482" s="89">
        <v>1.2600000000000001E-3</v>
      </c>
      <c r="K482" s="89">
        <f t="shared" si="123"/>
        <v>0</v>
      </c>
      <c r="L482" s="75"/>
      <c r="M482"/>
      <c r="N482"/>
      <c r="O482"/>
    </row>
    <row r="483" spans="2:15" ht="15.75" x14ac:dyDescent="0.25">
      <c r="B483" s="58">
        <f>IF(D483&lt;&gt;"",COUNTA($D$436:D483),"")</f>
        <v>43</v>
      </c>
      <c r="C483" s="58"/>
      <c r="D483" s="75" t="s">
        <v>58</v>
      </c>
      <c r="E483" s="75"/>
      <c r="F483" s="108"/>
      <c r="G483"/>
      <c r="H483" s="89">
        <v>-6.2E-4</v>
      </c>
      <c r="I483" s="89"/>
      <c r="J483" s="89">
        <v>-6.2E-4</v>
      </c>
      <c r="K483" s="89">
        <f t="shared" si="123"/>
        <v>0</v>
      </c>
      <c r="L483" s="75"/>
      <c r="M483"/>
      <c r="N483"/>
      <c r="O483"/>
    </row>
    <row r="484" spans="2:15" ht="15.75" x14ac:dyDescent="0.25">
      <c r="B484" s="58">
        <f>IF(D484&lt;&gt;"",COUNTA($D$436:D484),"")</f>
        <v>44</v>
      </c>
      <c r="C484" s="58"/>
      <c r="D484" s="75" t="s">
        <v>59</v>
      </c>
      <c r="E484" s="75"/>
      <c r="F484" s="108"/>
      <c r="G484"/>
      <c r="H484" s="89">
        <v>1.3600000000000001E-3</v>
      </c>
      <c r="I484" s="89"/>
      <c r="J484" s="89">
        <v>1.3600000000000001E-3</v>
      </c>
      <c r="K484" s="89">
        <f t="shared" si="123"/>
        <v>0</v>
      </c>
      <c r="L484" s="75"/>
      <c r="M484"/>
      <c r="N484"/>
      <c r="O484"/>
    </row>
    <row r="485" spans="2:15" ht="15.75" x14ac:dyDescent="0.25">
      <c r="B485" s="58">
        <f>IF(D485&lt;&gt;"",COUNTA($D$436:D485),"")</f>
        <v>45</v>
      </c>
      <c r="C485" s="58"/>
      <c r="D485" s="75" t="s">
        <v>60</v>
      </c>
      <c r="E485" s="75"/>
      <c r="F485" s="108"/>
      <c r="G485"/>
      <c r="H485" s="89">
        <v>4.4299999999999999E-3</v>
      </c>
      <c r="I485" s="89"/>
      <c r="J485" s="89">
        <v>4.4299999999999999E-3</v>
      </c>
      <c r="K485" s="89">
        <f t="shared" si="123"/>
        <v>0</v>
      </c>
      <c r="L485" s="75"/>
      <c r="M485"/>
      <c r="N485"/>
      <c r="O485"/>
    </row>
    <row r="486" spans="2:15" ht="15.75" x14ac:dyDescent="0.25">
      <c r="B486" s="58">
        <f>IF(D486&lt;&gt;"",COUNTA($D$436:D486),"")</f>
        <v>46</v>
      </c>
      <c r="C486" s="58"/>
      <c r="D486" s="75" t="s">
        <v>61</v>
      </c>
      <c r="E486" s="75"/>
      <c r="F486" s="108"/>
      <c r="G486"/>
      <c r="H486" s="89">
        <v>0</v>
      </c>
      <c r="I486" s="89"/>
      <c r="J486" s="89">
        <v>0</v>
      </c>
      <c r="K486" s="89">
        <f>+J486-H486</f>
        <v>0</v>
      </c>
      <c r="L486" s="75"/>
      <c r="M486"/>
      <c r="N486"/>
      <c r="O486"/>
    </row>
    <row r="487" spans="2:15" ht="15.75" x14ac:dyDescent="0.25">
      <c r="B487" s="58">
        <f>IF(D487&lt;&gt;"",COUNTA($D$436:D487),"")</f>
        <v>47</v>
      </c>
      <c r="C487" s="58"/>
      <c r="D487" s="75" t="s">
        <v>62</v>
      </c>
      <c r="E487" s="75"/>
      <c r="F487" s="108"/>
      <c r="G487"/>
      <c r="H487" s="89">
        <v>0</v>
      </c>
      <c r="I487" s="89"/>
      <c r="J487" s="89">
        <v>0</v>
      </c>
      <c r="K487" s="89">
        <f>+J487-H487</f>
        <v>0</v>
      </c>
      <c r="L487" s="75"/>
      <c r="M487"/>
      <c r="N487"/>
      <c r="O487"/>
    </row>
    <row r="488" spans="2:15" ht="15.75" x14ac:dyDescent="0.25">
      <c r="B488" s="58">
        <f>IF(D488&lt;&gt;"",COUNTA($D$436:D488),"")</f>
        <v>48</v>
      </c>
      <c r="C488" s="58"/>
      <c r="D488" s="75" t="s">
        <v>63</v>
      </c>
      <c r="E488" s="75"/>
      <c r="F488" s="108"/>
      <c r="G488"/>
      <c r="H488" s="89">
        <v>1.8E-3</v>
      </c>
      <c r="I488" s="89"/>
      <c r="J488" s="89">
        <v>1.8E-3</v>
      </c>
      <c r="K488" s="89">
        <f>+J488-H488</f>
        <v>0</v>
      </c>
      <c r="L488" s="75"/>
      <c r="M488"/>
      <c r="N488"/>
      <c r="O488"/>
    </row>
    <row r="489" spans="2:15" ht="15.75" x14ac:dyDescent="0.25">
      <c r="B489" s="58">
        <f>IF(D489&lt;&gt;"",COUNTA($D$436:D489),"")</f>
        <v>49</v>
      </c>
      <c r="C489" s="58"/>
      <c r="D489" s="75" t="s">
        <v>64</v>
      </c>
      <c r="E489" s="75"/>
      <c r="F489" s="108"/>
      <c r="G489"/>
      <c r="H489" s="89">
        <v>-9.5E-4</v>
      </c>
      <c r="I489" s="89"/>
      <c r="J489" s="89">
        <v>-9.5E-4</v>
      </c>
      <c r="K489" s="89">
        <f t="shared" si="123"/>
        <v>0</v>
      </c>
      <c r="L489" s="75"/>
      <c r="M489"/>
      <c r="N489"/>
      <c r="O489"/>
    </row>
    <row r="490" spans="2:15" ht="15.75" x14ac:dyDescent="0.25">
      <c r="B490" s="58">
        <f>IF(D490&lt;&gt;"",COUNTA($D$436:D490),"")</f>
        <v>50</v>
      </c>
      <c r="C490" s="58"/>
      <c r="D490" s="75" t="s">
        <v>74</v>
      </c>
      <c r="E490" s="75"/>
      <c r="F490" s="108"/>
      <c r="G490"/>
      <c r="H490" s="145">
        <v>7.29</v>
      </c>
      <c r="I490" s="146"/>
      <c r="J490" s="145">
        <v>7.29</v>
      </c>
      <c r="K490" s="85">
        <f>+J490-H490</f>
        <v>0</v>
      </c>
      <c r="L490" s="75"/>
      <c r="M490"/>
      <c r="N490"/>
      <c r="O490"/>
    </row>
    <row r="491" spans="2:15" ht="15.75" x14ac:dyDescent="0.25">
      <c r="B491" s="58">
        <f>IF(D491&lt;&gt;"",COUNTA($D$436:D491),"")</f>
        <v>51</v>
      </c>
      <c r="C491" s="58"/>
      <c r="D491" s="75" t="s">
        <v>65</v>
      </c>
      <c r="E491" s="75"/>
      <c r="F491" s="108"/>
      <c r="G491"/>
      <c r="H491" s="89">
        <v>0</v>
      </c>
      <c r="I491" s="89"/>
      <c r="J491" s="89">
        <v>0</v>
      </c>
      <c r="K491" s="89">
        <f t="shared" si="123"/>
        <v>0</v>
      </c>
      <c r="L491" s="75"/>
      <c r="M491"/>
      <c r="N491"/>
      <c r="O491"/>
    </row>
    <row r="492" spans="2:15" ht="15.75" x14ac:dyDescent="0.25">
      <c r="B492" s="58">
        <f>IF(D492&lt;&gt;"",COUNTA($D$436:D492),"")</f>
        <v>52</v>
      </c>
      <c r="C492" s="58"/>
      <c r="D492" s="75" t="s">
        <v>66</v>
      </c>
      <c r="E492" s="75"/>
      <c r="F492" s="108"/>
      <c r="G492"/>
      <c r="H492" s="89">
        <v>2.4160000000000001E-2</v>
      </c>
      <c r="I492" s="89"/>
      <c r="J492" s="89">
        <v>2.682E-2</v>
      </c>
      <c r="K492" s="89">
        <f t="shared" si="123"/>
        <v>2.6599999999999992E-3</v>
      </c>
      <c r="L492" s="75"/>
      <c r="M492"/>
      <c r="N492"/>
      <c r="O492"/>
    </row>
    <row r="493" spans="2:15" ht="15.75" x14ac:dyDescent="0.25">
      <c r="B493" s="58">
        <f>IF(D493&lt;&gt;"",COUNTA($D$436:D493),"")</f>
        <v>53</v>
      </c>
      <c r="C493" s="58"/>
      <c r="D493" s="75" t="s">
        <v>67</v>
      </c>
      <c r="E493" s="75"/>
      <c r="F493" s="108"/>
      <c r="G493"/>
      <c r="H493" s="89">
        <v>2.5000000000000001E-3</v>
      </c>
      <c r="I493" s="89"/>
      <c r="J493" s="89">
        <v>2.5000000000000001E-3</v>
      </c>
      <c r="K493" s="89">
        <f t="shared" si="123"/>
        <v>0</v>
      </c>
      <c r="L493" s="75"/>
      <c r="M493"/>
      <c r="N493"/>
      <c r="O493"/>
    </row>
    <row r="494" spans="2:15" ht="15.75" x14ac:dyDescent="0.25">
      <c r="B494" s="58">
        <f>IF(D494&lt;&gt;"",COUNTA($D$436:D494),"")</f>
        <v>54</v>
      </c>
      <c r="C494" s="58"/>
      <c r="D494" s="75" t="s">
        <v>68</v>
      </c>
      <c r="E494" s="75"/>
      <c r="F494" s="108"/>
      <c r="G494"/>
      <c r="H494" s="89">
        <v>5.0000000000000001E-4</v>
      </c>
      <c r="I494" s="89"/>
      <c r="J494" s="89">
        <v>5.0000000000000001E-4</v>
      </c>
      <c r="K494" s="89">
        <f t="shared" si="123"/>
        <v>0</v>
      </c>
      <c r="L494" s="75"/>
      <c r="M494"/>
      <c r="N494"/>
      <c r="O494"/>
    </row>
    <row r="495" spans="2:15" ht="15.75" x14ac:dyDescent="0.25">
      <c r="B495" s="58">
        <f>IF(D495&lt;&gt;"",COUNTA($D$436:D495),"")</f>
        <v>55</v>
      </c>
      <c r="C495" s="58"/>
      <c r="D495" s="75" t="s">
        <v>69</v>
      </c>
      <c r="E495" s="75"/>
      <c r="F495" s="108"/>
      <c r="G495"/>
      <c r="H495" s="89">
        <v>0.13253000000000001</v>
      </c>
      <c r="I495" s="89"/>
      <c r="J495" s="89">
        <v>0.13253000000000001</v>
      </c>
      <c r="K495" s="89">
        <f t="shared" si="123"/>
        <v>0</v>
      </c>
      <c r="L495" s="75"/>
      <c r="M495"/>
      <c r="N495"/>
      <c r="O495"/>
    </row>
    <row r="496" spans="2:15" ht="15.75" x14ac:dyDescent="0.25">
      <c r="B496" s="58"/>
      <c r="C496" s="58"/>
      <c r="D496" s="75"/>
      <c r="E496" s="75"/>
      <c r="F496" s="108"/>
      <c r="G496"/>
      <c r="H496" s="145"/>
      <c r="I496" s="146"/>
      <c r="J496" s="145"/>
      <c r="K496" s="89"/>
      <c r="L496" s="75"/>
      <c r="M496"/>
      <c r="N496"/>
      <c r="O496"/>
    </row>
    <row r="498" spans="2:15" ht="15.75" x14ac:dyDescent="0.25">
      <c r="B498" s="95" t="str">
        <f>$B$3</f>
        <v>Cape Light Compact JPE</v>
      </c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</row>
    <row r="499" spans="2:15" ht="15.75" x14ac:dyDescent="0.25">
      <c r="B499" s="95" t="str">
        <f>$B$4</f>
        <v>Calculation of Monthly Typical Bill</v>
      </c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</row>
    <row r="500" spans="2:15" ht="15.75" x14ac:dyDescent="0.25">
      <c r="B500" s="95" t="str">
        <f>$B$5</f>
        <v>Proposed January 1, 2026</v>
      </c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</row>
    <row r="501" spans="2:15" ht="15.75" x14ac:dyDescent="0.25">
      <c r="B501" s="111"/>
      <c r="C501" s="111"/>
      <c r="D501" s="75"/>
      <c r="E501" s="75"/>
      <c r="F501" s="99"/>
      <c r="G501" s="100"/>
      <c r="H501" s="101"/>
      <c r="I501" s="75"/>
      <c r="J501" s="75"/>
      <c r="K501" s="75"/>
      <c r="L501" s="75"/>
      <c r="M501" s="75"/>
      <c r="N501" s="75"/>
      <c r="O501" s="75"/>
    </row>
    <row r="502" spans="2:15" ht="15.75" x14ac:dyDescent="0.25">
      <c r="B502" s="112" t="s">
        <v>28</v>
      </c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</row>
    <row r="503" spans="2:15" ht="15.75" x14ac:dyDescent="0.25">
      <c r="B503" s="102"/>
      <c r="C503" s="102"/>
      <c r="D503" s="113"/>
      <c r="E503" s="75"/>
      <c r="F503" s="75"/>
      <c r="G503" s="75"/>
      <c r="H503" s="132"/>
      <c r="I503" s="75"/>
      <c r="J503"/>
      <c r="K503"/>
      <c r="L503"/>
      <c r="M503"/>
      <c r="N503"/>
      <c r="O503"/>
    </row>
    <row r="504" spans="2:15" ht="15.75" x14ac:dyDescent="0.25">
      <c r="B504" s="102"/>
      <c r="C504" s="102"/>
      <c r="D504" s="75"/>
      <c r="E504" s="75"/>
      <c r="F504" s="75"/>
      <c r="G504" s="75"/>
      <c r="H504" s="103"/>
      <c r="I504" s="75"/>
      <c r="J504"/>
      <c r="K504"/>
      <c r="L504"/>
      <c r="M504"/>
      <c r="N504"/>
      <c r="O504"/>
    </row>
    <row r="505" spans="2:15" ht="15.75" x14ac:dyDescent="0.25">
      <c r="B505" s="58">
        <f>IF(D505&lt;&gt;"",COUNTA($D$505:D505),"")</f>
        <v>1</v>
      </c>
      <c r="C505" s="58"/>
      <c r="D505" s="102" t="s">
        <v>33</v>
      </c>
      <c r="E505" s="102" t="s">
        <v>33</v>
      </c>
      <c r="F505" s="60" t="str">
        <f>$F$10</f>
        <v>2025 In Effect</v>
      </c>
      <c r="G505" s="60"/>
      <c r="H505" s="60"/>
      <c r="I505" s="55"/>
      <c r="J505" s="60" t="str">
        <f>$J$10</f>
        <v>2026 Proposed</v>
      </c>
      <c r="K505" s="61"/>
      <c r="L505" s="61"/>
      <c r="M505"/>
      <c r="N505" s="61" t="str">
        <f>$N$10</f>
        <v>Total Bill Impact</v>
      </c>
      <c r="O505" s="61"/>
    </row>
    <row r="506" spans="2:15" ht="15.75" x14ac:dyDescent="0.25">
      <c r="B506" s="58">
        <f>IF(D506&lt;&gt;"",COUNTA($D$505:D506),"")</f>
        <v>2</v>
      </c>
      <c r="C506" s="58"/>
      <c r="D506" s="114" t="s">
        <v>71</v>
      </c>
      <c r="E506" s="114" t="s">
        <v>35</v>
      </c>
      <c r="F506" s="114" t="s">
        <v>36</v>
      </c>
      <c r="G506" s="114" t="s">
        <v>37</v>
      </c>
      <c r="H506" s="114" t="s">
        <v>38</v>
      </c>
      <c r="I506" s="75"/>
      <c r="J506" s="114" t="s">
        <v>36</v>
      </c>
      <c r="K506" s="114" t="s">
        <v>37</v>
      </c>
      <c r="L506" s="114" t="s">
        <v>38</v>
      </c>
      <c r="M506"/>
      <c r="N506" s="114" t="s">
        <v>39</v>
      </c>
      <c r="O506" s="114" t="s">
        <v>10</v>
      </c>
    </row>
    <row r="507" spans="2:15" ht="15.75" x14ac:dyDescent="0.25">
      <c r="B507" s="58" t="str">
        <f>IF(D507&lt;&gt;"",COUNTA($D$505:D507),"")</f>
        <v/>
      </c>
      <c r="C507" s="58"/>
      <c r="D507" s="114"/>
      <c r="E507" s="114"/>
      <c r="F507" s="114"/>
      <c r="G507" s="114"/>
      <c r="H507" s="114"/>
      <c r="I507" s="75"/>
      <c r="J507" s="114"/>
      <c r="K507" s="114"/>
      <c r="L507" s="114"/>
      <c r="M507"/>
      <c r="N507" s="114"/>
      <c r="O507" s="114"/>
    </row>
    <row r="508" spans="2:15" ht="15.75" x14ac:dyDescent="0.25">
      <c r="B508" s="58">
        <f>IF(D508&lt;&gt;"",COUNTA($D$505:D508),"")</f>
        <v>3</v>
      </c>
      <c r="C508" s="58"/>
      <c r="D508" s="102" t="s">
        <v>72</v>
      </c>
      <c r="E508" s="102">
        <v>260</v>
      </c>
      <c r="F508" s="114"/>
      <c r="G508" s="114"/>
      <c r="H508" s="114"/>
      <c r="I508" s="75"/>
      <c r="J508" s="114"/>
      <c r="K508" s="114"/>
      <c r="L508" s="114"/>
      <c r="M508"/>
      <c r="N508" s="114"/>
      <c r="O508" s="114"/>
    </row>
    <row r="509" spans="2:15" x14ac:dyDescent="0.2">
      <c r="B509" s="58">
        <f>IF(D509&lt;&gt;"",COUNTA($D$505:D509),"")</f>
        <v>4</v>
      </c>
      <c r="C509" s="58"/>
      <c r="D509" s="117">
        <v>1</v>
      </c>
      <c r="E509" s="104">
        <v>260</v>
      </c>
      <c r="F509" s="105">
        <f t="shared" ref="F509:F514" si="124">$H$535+$D509*SUM($H$536)+$E509*(SUM($H$537,$H$539:$H$563)*$F$566)+SUM($H$538:$H$563)*$E509*$F$567</f>
        <v>59.250700000000002</v>
      </c>
      <c r="G509" s="140">
        <f t="shared" ref="G509:G514" si="125">ROUND($H$564*$E509,2)</f>
        <v>34.46</v>
      </c>
      <c r="H509" s="105">
        <f t="shared" ref="H509:H514" si="126">SUM(F509:G509)</f>
        <v>93.710700000000003</v>
      </c>
      <c r="I509" s="106"/>
      <c r="J509" s="105">
        <f t="shared" ref="J509:J514" si="127">$J$535+$D509*SUM($J$536)+$E509*(SUM($J$537,$J$539:$J$563)*$F$566)+SUM($J$538:$J$563)*$E509*$F$567</f>
        <v>59.942299999999996</v>
      </c>
      <c r="K509" s="140">
        <f t="shared" ref="K509:K514" si="128">ROUND($J$564*$E509,2)</f>
        <v>34.46</v>
      </c>
      <c r="L509" s="105">
        <f t="shared" ref="L509:L514" si="129">SUM(J509:K509)</f>
        <v>94.402299999999997</v>
      </c>
      <c r="M509" s="106"/>
      <c r="N509" s="105">
        <f t="shared" ref="N509:N514" si="130">+L509-H509</f>
        <v>0.691599999999994</v>
      </c>
      <c r="O509" s="141">
        <f t="shared" ref="O509:O514" si="131">+N509/H509</f>
        <v>7.3801604299188247E-3</v>
      </c>
    </row>
    <row r="510" spans="2:15" x14ac:dyDescent="0.2">
      <c r="B510" s="58">
        <f>IF(D510&lt;&gt;"",COUNTA($D$505:D510),"")</f>
        <v>5</v>
      </c>
      <c r="C510" s="58"/>
      <c r="D510" s="117">
        <v>2</v>
      </c>
      <c r="E510" s="104">
        <v>520</v>
      </c>
      <c r="F510" s="105">
        <f t="shared" si="124"/>
        <v>98.501400000000004</v>
      </c>
      <c r="G510" s="140">
        <f t="shared" si="125"/>
        <v>68.92</v>
      </c>
      <c r="H510" s="105">
        <f t="shared" si="126"/>
        <v>167.42140000000001</v>
      </c>
      <c r="I510" s="106"/>
      <c r="J510" s="105">
        <f t="shared" si="127"/>
        <v>99.884599999999992</v>
      </c>
      <c r="K510" s="140">
        <f t="shared" si="128"/>
        <v>68.92</v>
      </c>
      <c r="L510" s="105">
        <f t="shared" si="129"/>
        <v>168.80459999999999</v>
      </c>
      <c r="M510" s="106"/>
      <c r="N510" s="105">
        <f t="shared" si="130"/>
        <v>1.383199999999988</v>
      </c>
      <c r="O510" s="141">
        <f t="shared" si="131"/>
        <v>8.261787322289672E-3</v>
      </c>
    </row>
    <row r="511" spans="2:15" x14ac:dyDescent="0.2">
      <c r="B511" s="58">
        <f>IF(D511&lt;&gt;"",COUNTA($D$505:D511),"")</f>
        <v>6</v>
      </c>
      <c r="C511" s="58"/>
      <c r="D511" s="117">
        <v>3</v>
      </c>
      <c r="E511" s="104">
        <v>780</v>
      </c>
      <c r="F511" s="105">
        <f t="shared" si="124"/>
        <v>137.75209999999998</v>
      </c>
      <c r="G511" s="140">
        <f t="shared" si="125"/>
        <v>103.37</v>
      </c>
      <c r="H511" s="105">
        <f t="shared" si="126"/>
        <v>241.12209999999999</v>
      </c>
      <c r="I511" s="106"/>
      <c r="J511" s="105">
        <f t="shared" si="127"/>
        <v>139.82689999999999</v>
      </c>
      <c r="K511" s="140">
        <f t="shared" si="128"/>
        <v>103.37</v>
      </c>
      <c r="L511" s="105">
        <f t="shared" si="129"/>
        <v>243.1969</v>
      </c>
      <c r="M511" s="106"/>
      <c r="N511" s="105">
        <f t="shared" si="130"/>
        <v>2.0748000000000104</v>
      </c>
      <c r="O511" s="141">
        <f t="shared" si="131"/>
        <v>8.6047691190480283E-3</v>
      </c>
    </row>
    <row r="512" spans="2:15" x14ac:dyDescent="0.2">
      <c r="B512" s="58">
        <f>IF(D512&lt;&gt;"",COUNTA($D$505:D512),"")</f>
        <v>7</v>
      </c>
      <c r="C512" s="58"/>
      <c r="D512" s="117">
        <v>5</v>
      </c>
      <c r="E512" s="104">
        <v>1300</v>
      </c>
      <c r="F512" s="105">
        <f t="shared" si="124"/>
        <v>216.2535</v>
      </c>
      <c r="G512" s="140">
        <f t="shared" si="125"/>
        <v>172.29</v>
      </c>
      <c r="H512" s="105">
        <f t="shared" si="126"/>
        <v>388.54349999999999</v>
      </c>
      <c r="I512" s="106"/>
      <c r="J512" s="105">
        <f t="shared" si="127"/>
        <v>219.7115</v>
      </c>
      <c r="K512" s="140">
        <f t="shared" si="128"/>
        <v>172.29</v>
      </c>
      <c r="L512" s="105">
        <f t="shared" si="129"/>
        <v>392.00149999999996</v>
      </c>
      <c r="M512" s="106"/>
      <c r="N512" s="105">
        <f t="shared" si="130"/>
        <v>3.45799999999997</v>
      </c>
      <c r="O512" s="141">
        <f t="shared" si="131"/>
        <v>8.8999043865100567E-3</v>
      </c>
    </row>
    <row r="513" spans="2:17" x14ac:dyDescent="0.2">
      <c r="B513" s="58">
        <f>IF(D513&lt;&gt;"",COUNTA($D$505:D513),"")</f>
        <v>8</v>
      </c>
      <c r="C513" s="58"/>
      <c r="D513" s="104">
        <v>10</v>
      </c>
      <c r="E513" s="104">
        <v>2600</v>
      </c>
      <c r="F513" s="105">
        <f t="shared" si="124"/>
        <v>412.50700000000001</v>
      </c>
      <c r="G513" s="140">
        <f t="shared" si="125"/>
        <v>344.58</v>
      </c>
      <c r="H513" s="105">
        <f t="shared" si="126"/>
        <v>757.08699999999999</v>
      </c>
      <c r="I513" s="106"/>
      <c r="J513" s="105">
        <f t="shared" si="127"/>
        <v>419.423</v>
      </c>
      <c r="K513" s="140">
        <f t="shared" si="128"/>
        <v>344.58</v>
      </c>
      <c r="L513" s="105">
        <f t="shared" si="129"/>
        <v>764.00299999999993</v>
      </c>
      <c r="M513" s="106"/>
      <c r="N513" s="105">
        <f t="shared" si="130"/>
        <v>6.91599999999994</v>
      </c>
      <c r="O513" s="141">
        <f t="shared" si="131"/>
        <v>9.1350135453388322E-3</v>
      </c>
    </row>
    <row r="514" spans="2:17" x14ac:dyDescent="0.2">
      <c r="B514" s="58">
        <f>IF(D514&lt;&gt;"",COUNTA($D$505:D514),"")</f>
        <v>9</v>
      </c>
      <c r="C514" s="58" t="s">
        <v>40</v>
      </c>
      <c r="D514" s="104">
        <v>9</v>
      </c>
      <c r="E514" s="104">
        <v>2340</v>
      </c>
      <c r="F514" s="105">
        <f t="shared" si="124"/>
        <v>373.25630000000001</v>
      </c>
      <c r="G514" s="140">
        <f t="shared" si="125"/>
        <v>310.12</v>
      </c>
      <c r="H514" s="105">
        <f t="shared" si="126"/>
        <v>683.37630000000001</v>
      </c>
      <c r="I514" s="106"/>
      <c r="J514" s="105">
        <f t="shared" si="127"/>
        <v>379.48069999999996</v>
      </c>
      <c r="K514" s="140">
        <f t="shared" si="128"/>
        <v>310.12</v>
      </c>
      <c r="L514" s="105">
        <f t="shared" si="129"/>
        <v>689.60069999999996</v>
      </c>
      <c r="M514" s="106"/>
      <c r="N514" s="105">
        <f t="shared" si="130"/>
        <v>6.224399999999946</v>
      </c>
      <c r="O514" s="141">
        <f t="shared" si="131"/>
        <v>9.1083053363131636E-3</v>
      </c>
    </row>
    <row r="515" spans="2:17" ht="15.75" x14ac:dyDescent="0.25">
      <c r="B515" s="58" t="str">
        <f>IF(D515&lt;&gt;"",COUNTA($D$505:D515),"")</f>
        <v/>
      </c>
      <c r="C515" s="58"/>
      <c r="D515" s="121"/>
      <c r="E515" s="121"/>
      <c r="F515" s="123"/>
      <c r="G515" s="123"/>
      <c r="H515" s="123"/>
      <c r="I515" s="124"/>
      <c r="J515" s="123"/>
      <c r="K515" s="123"/>
      <c r="L515" s="123"/>
      <c r="M515" s="124"/>
      <c r="N515" s="123"/>
      <c r="O515" s="142"/>
    </row>
    <row r="516" spans="2:17" x14ac:dyDescent="0.2">
      <c r="B516" s="58">
        <f>IF(D516&lt;&gt;"",COUNTA($D$505:D516),"")</f>
        <v>10</v>
      </c>
      <c r="C516" s="58"/>
      <c r="D516" s="102" t="s">
        <v>72</v>
      </c>
      <c r="E516" s="102">
        <v>495</v>
      </c>
      <c r="F516" s="106"/>
      <c r="G516" s="106"/>
      <c r="H516" s="106"/>
      <c r="I516" s="106"/>
      <c r="J516" s="106"/>
      <c r="K516" s="106"/>
      <c r="L516" s="106"/>
      <c r="M516" s="106"/>
      <c r="N516" s="106"/>
      <c r="O516" s="75"/>
    </row>
    <row r="517" spans="2:17" x14ac:dyDescent="0.2">
      <c r="B517" s="58">
        <f>IF(D517&lt;&gt;"",COUNTA($D$505:D517),"")</f>
        <v>11</v>
      </c>
      <c r="C517" s="58"/>
      <c r="D517" s="104">
        <v>1</v>
      </c>
      <c r="E517" s="104">
        <v>495</v>
      </c>
      <c r="F517" s="105">
        <f t="shared" ref="F517:F522" si="132">$H$535+$D517*SUM($H$536)+$E517*(SUM($H$537,$H$539:$H$563)*$F$566)+SUM($H$538:$H$563)*$E517*$F$567</f>
        <v>90.669025000000005</v>
      </c>
      <c r="G517" s="140">
        <f t="shared" ref="G517:G522" si="133">ROUND($H$564*$E517,2)</f>
        <v>65.599999999999994</v>
      </c>
      <c r="H517" s="105">
        <f t="shared" ref="H517:H522" si="134">SUM(F517:G517)</f>
        <v>156.269025</v>
      </c>
      <c r="I517" s="106"/>
      <c r="J517" s="105">
        <f t="shared" ref="J517:J522" si="135">$J$535+$D517*SUM($J$536)+$E517*(SUM($J$537,$J$539:$J$563)*$F$566)+SUM($J$538:$J$563)*$E517*$F$567</f>
        <v>91.985725000000002</v>
      </c>
      <c r="K517" s="140">
        <f t="shared" ref="K517:K522" si="136">ROUND($J$564*$E517,2)</f>
        <v>65.599999999999994</v>
      </c>
      <c r="L517" s="105">
        <f t="shared" ref="L517:L522" si="137">SUM(J517:K517)</f>
        <v>157.585725</v>
      </c>
      <c r="M517" s="106"/>
      <c r="N517" s="105">
        <f t="shared" ref="N517:N522" si="138">+L517-H517</f>
        <v>1.3166999999999973</v>
      </c>
      <c r="O517" s="141">
        <f t="shared" ref="O517:O522" si="139">+N517/H517</f>
        <v>8.4258540680086629E-3</v>
      </c>
    </row>
    <row r="518" spans="2:17" x14ac:dyDescent="0.2">
      <c r="B518" s="58">
        <f>IF(D518&lt;&gt;"",COUNTA($D$505:D518),"")</f>
        <v>12</v>
      </c>
      <c r="C518" s="58"/>
      <c r="D518" s="104">
        <v>2</v>
      </c>
      <c r="E518" s="104">
        <v>990</v>
      </c>
      <c r="F518" s="105">
        <f t="shared" si="132"/>
        <v>161.33805000000001</v>
      </c>
      <c r="G518" s="140">
        <f t="shared" si="133"/>
        <v>131.19999999999999</v>
      </c>
      <c r="H518" s="105">
        <f t="shared" si="134"/>
        <v>292.53805</v>
      </c>
      <c r="I518" s="106"/>
      <c r="J518" s="105">
        <f t="shared" si="135"/>
        <v>163.97145</v>
      </c>
      <c r="K518" s="140">
        <f t="shared" si="136"/>
        <v>131.19999999999999</v>
      </c>
      <c r="L518" s="105">
        <f t="shared" si="137"/>
        <v>295.17144999999999</v>
      </c>
      <c r="M518" s="106"/>
      <c r="N518" s="105">
        <f t="shared" si="138"/>
        <v>2.6333999999999946</v>
      </c>
      <c r="O518" s="141">
        <f t="shared" si="139"/>
        <v>9.0019059059154687E-3</v>
      </c>
    </row>
    <row r="519" spans="2:17" x14ac:dyDescent="0.2">
      <c r="B519" s="58">
        <f>IF(D519&lt;&gt;"",COUNTA($D$505:D519),"")</f>
        <v>13</v>
      </c>
      <c r="C519" s="58"/>
      <c r="D519" s="104">
        <v>3</v>
      </c>
      <c r="E519" s="104">
        <v>1485</v>
      </c>
      <c r="F519" s="105">
        <f t="shared" si="132"/>
        <v>232.00707499999999</v>
      </c>
      <c r="G519" s="140">
        <f t="shared" si="133"/>
        <v>196.81</v>
      </c>
      <c r="H519" s="105">
        <f t="shared" si="134"/>
        <v>428.81707499999999</v>
      </c>
      <c r="I519" s="106"/>
      <c r="J519" s="105">
        <f t="shared" si="135"/>
        <v>235.95717499999998</v>
      </c>
      <c r="K519" s="140">
        <f t="shared" si="136"/>
        <v>196.81</v>
      </c>
      <c r="L519" s="105">
        <f t="shared" si="137"/>
        <v>432.76717499999995</v>
      </c>
      <c r="M519" s="106"/>
      <c r="N519" s="105">
        <f t="shared" si="138"/>
        <v>3.9500999999999635</v>
      </c>
      <c r="O519" s="141">
        <f t="shared" si="139"/>
        <v>9.2116201296321126E-3</v>
      </c>
    </row>
    <row r="520" spans="2:17" x14ac:dyDescent="0.2">
      <c r="B520" s="58">
        <f>IF(D520&lt;&gt;"",COUNTA($D$505:D520),"")</f>
        <v>14</v>
      </c>
      <c r="C520" s="58"/>
      <c r="D520" s="104">
        <v>5</v>
      </c>
      <c r="E520" s="104">
        <v>2475</v>
      </c>
      <c r="F520" s="105">
        <f t="shared" si="132"/>
        <v>373.34512499999994</v>
      </c>
      <c r="G520" s="140">
        <f t="shared" si="133"/>
        <v>328.01</v>
      </c>
      <c r="H520" s="105">
        <f t="shared" si="134"/>
        <v>701.35512499999993</v>
      </c>
      <c r="I520" s="106"/>
      <c r="J520" s="105">
        <f t="shared" si="135"/>
        <v>379.92862499999995</v>
      </c>
      <c r="K520" s="140">
        <f t="shared" si="136"/>
        <v>328.01</v>
      </c>
      <c r="L520" s="105">
        <f t="shared" si="137"/>
        <v>707.938625</v>
      </c>
      <c r="M520" s="106"/>
      <c r="N520" s="105">
        <f t="shared" si="138"/>
        <v>6.5835000000000719</v>
      </c>
      <c r="O520" s="141">
        <f t="shared" si="139"/>
        <v>9.3868281065174683E-3</v>
      </c>
    </row>
    <row r="521" spans="2:17" x14ac:dyDescent="0.2">
      <c r="B521" s="58">
        <f>IF(D521&lt;&gt;"",COUNTA($D$505:D521),"")</f>
        <v>15</v>
      </c>
      <c r="C521" s="58"/>
      <c r="D521" s="104">
        <v>10</v>
      </c>
      <c r="E521" s="104">
        <v>4950</v>
      </c>
      <c r="F521" s="105">
        <f t="shared" si="132"/>
        <v>726.69024999999988</v>
      </c>
      <c r="G521" s="140">
        <f t="shared" si="133"/>
        <v>656.02</v>
      </c>
      <c r="H521" s="105">
        <f t="shared" si="134"/>
        <v>1382.7102499999999</v>
      </c>
      <c r="I521" s="106"/>
      <c r="J521" s="105">
        <f t="shared" si="135"/>
        <v>739.85724999999991</v>
      </c>
      <c r="K521" s="140">
        <f t="shared" si="136"/>
        <v>656.02</v>
      </c>
      <c r="L521" s="105">
        <f t="shared" si="137"/>
        <v>1395.87725</v>
      </c>
      <c r="M521" s="106"/>
      <c r="N521" s="105">
        <f t="shared" si="138"/>
        <v>13.167000000000144</v>
      </c>
      <c r="O521" s="141">
        <f t="shared" si="139"/>
        <v>9.5226024396652485E-3</v>
      </c>
      <c r="Q521" s="50" t="s">
        <v>21</v>
      </c>
    </row>
    <row r="522" spans="2:17" x14ac:dyDescent="0.2">
      <c r="B522" s="58">
        <f>IF(D522&lt;&gt;"",COUNTA($D$505:D522),"")</f>
        <v>16</v>
      </c>
      <c r="C522" s="58" t="s">
        <v>40</v>
      </c>
      <c r="D522" s="104">
        <v>6</v>
      </c>
      <c r="E522" s="104">
        <v>2970</v>
      </c>
      <c r="F522" s="105">
        <f t="shared" si="132"/>
        <v>444.01414999999997</v>
      </c>
      <c r="G522" s="140">
        <f t="shared" si="133"/>
        <v>393.61</v>
      </c>
      <c r="H522" s="105">
        <f t="shared" si="134"/>
        <v>837.62414999999999</v>
      </c>
      <c r="I522" s="106"/>
      <c r="J522" s="105">
        <f t="shared" si="135"/>
        <v>451.91434999999996</v>
      </c>
      <c r="K522" s="140">
        <f t="shared" si="136"/>
        <v>393.61</v>
      </c>
      <c r="L522" s="105">
        <f t="shared" si="137"/>
        <v>845.52434999999991</v>
      </c>
      <c r="M522" s="106"/>
      <c r="N522" s="105">
        <f t="shared" si="138"/>
        <v>7.9001999999999271</v>
      </c>
      <c r="O522" s="141">
        <f t="shared" si="139"/>
        <v>9.431676486404944E-3</v>
      </c>
    </row>
    <row r="523" spans="2:17" ht="15.75" x14ac:dyDescent="0.25">
      <c r="B523" s="58" t="str">
        <f>IF(D523&lt;&gt;"",COUNTA($D$505:D523),"")</f>
        <v/>
      </c>
      <c r="C523" s="58"/>
      <c r="D523" s="121"/>
      <c r="E523" s="121"/>
      <c r="F523" s="123"/>
      <c r="G523" s="123"/>
      <c r="H523" s="123"/>
      <c r="I523" s="124"/>
      <c r="J523" s="123"/>
      <c r="K523" s="123"/>
      <c r="L523" s="123"/>
      <c r="M523" s="124"/>
      <c r="N523" s="123"/>
      <c r="O523" s="142"/>
    </row>
    <row r="524" spans="2:17" x14ac:dyDescent="0.2">
      <c r="B524" s="58">
        <f>IF(D524&lt;&gt;"",COUNTA($D$505:D524),"")</f>
        <v>17</v>
      </c>
      <c r="C524" s="58"/>
      <c r="D524" s="102" t="s">
        <v>72</v>
      </c>
      <c r="E524" s="102">
        <v>625</v>
      </c>
      <c r="F524" s="106"/>
      <c r="G524" s="106"/>
      <c r="H524" s="106"/>
      <c r="I524" s="106"/>
      <c r="J524" s="106"/>
      <c r="K524" s="106"/>
      <c r="L524" s="106"/>
      <c r="M524" s="106"/>
      <c r="N524" s="106"/>
      <c r="O524" s="75"/>
    </row>
    <row r="525" spans="2:17" x14ac:dyDescent="0.2">
      <c r="B525" s="58">
        <f>IF(D525&lt;&gt;"",COUNTA($D$505:D525),"")</f>
        <v>18</v>
      </c>
      <c r="C525" s="58"/>
      <c r="D525" s="104">
        <v>1</v>
      </c>
      <c r="E525" s="104">
        <v>625</v>
      </c>
      <c r="F525" s="105">
        <f t="shared" ref="F525:F530" si="140">$H$535+$D525*SUM($H$536)+$E525*(SUM($H$537,$H$539:$H$563)*$F$566)+SUM($H$538:$H$563)*$E525*$F$567</f>
        <v>108.049375</v>
      </c>
      <c r="G525" s="140">
        <f t="shared" ref="G525:G530" si="141">ROUND($H$564*$E525,2)</f>
        <v>82.83</v>
      </c>
      <c r="H525" s="105">
        <f t="shared" ref="H525:H530" si="142">SUM(F525:G525)</f>
        <v>190.87937499999998</v>
      </c>
      <c r="I525" s="106"/>
      <c r="J525" s="105">
        <f t="shared" ref="J525:J530" si="143">$J$535+$D525*SUM($J$536)+$E525*(SUM($J$537,$J$539:$J$563)*$F$566)+SUM($J$538:$J$563)*$E525*$F$567</f>
        <v>109.71187499999999</v>
      </c>
      <c r="K525" s="140">
        <f t="shared" ref="K525:K530" si="144">ROUND($J$564*$E525,2)</f>
        <v>82.83</v>
      </c>
      <c r="L525" s="105">
        <f t="shared" ref="L525:L530" si="145">SUM(J525:K525)</f>
        <v>192.541875</v>
      </c>
      <c r="M525" s="106"/>
      <c r="N525" s="105">
        <f t="shared" ref="N525:N530" si="146">+L525-H525</f>
        <v>1.6625000000000227</v>
      </c>
      <c r="O525" s="141">
        <f t="shared" ref="O525:O530" si="147">+N525/H525</f>
        <v>8.7096890379069133E-3</v>
      </c>
    </row>
    <row r="526" spans="2:17" x14ac:dyDescent="0.2">
      <c r="B526" s="58">
        <f>IF(D526&lt;&gt;"",COUNTA($D$505:D526),"")</f>
        <v>19</v>
      </c>
      <c r="C526" s="58"/>
      <c r="D526" s="104">
        <v>2</v>
      </c>
      <c r="E526" s="104">
        <v>1250</v>
      </c>
      <c r="F526" s="105">
        <f t="shared" si="140"/>
        <v>196.09875</v>
      </c>
      <c r="G526" s="140">
        <f t="shared" si="141"/>
        <v>165.66</v>
      </c>
      <c r="H526" s="105">
        <f t="shared" si="142"/>
        <v>361.75874999999996</v>
      </c>
      <c r="I526" s="106"/>
      <c r="J526" s="105">
        <f t="shared" si="143"/>
        <v>199.42374999999998</v>
      </c>
      <c r="K526" s="140">
        <f t="shared" si="144"/>
        <v>165.66</v>
      </c>
      <c r="L526" s="105">
        <f t="shared" si="145"/>
        <v>365.08375000000001</v>
      </c>
      <c r="M526" s="106"/>
      <c r="N526" s="105">
        <f t="shared" si="146"/>
        <v>3.3250000000000455</v>
      </c>
      <c r="O526" s="141">
        <f t="shared" si="147"/>
        <v>9.1912082292412989E-3</v>
      </c>
    </row>
    <row r="527" spans="2:17" x14ac:dyDescent="0.2">
      <c r="B527" s="58">
        <f>IF(D527&lt;&gt;"",COUNTA($D$505:D527),"")</f>
        <v>20</v>
      </c>
      <c r="C527" s="58"/>
      <c r="D527" s="104">
        <v>3</v>
      </c>
      <c r="E527" s="104">
        <v>1875</v>
      </c>
      <c r="F527" s="105">
        <f t="shared" si="140"/>
        <v>284.14812499999999</v>
      </c>
      <c r="G527" s="140">
        <f t="shared" si="141"/>
        <v>248.49</v>
      </c>
      <c r="H527" s="105">
        <f t="shared" si="142"/>
        <v>532.63812499999995</v>
      </c>
      <c r="I527" s="106"/>
      <c r="J527" s="105">
        <f t="shared" si="143"/>
        <v>289.135625</v>
      </c>
      <c r="K527" s="140">
        <f t="shared" si="144"/>
        <v>248.49</v>
      </c>
      <c r="L527" s="105">
        <f t="shared" si="145"/>
        <v>537.62562500000001</v>
      </c>
      <c r="M527" s="106"/>
      <c r="N527" s="105">
        <f t="shared" si="146"/>
        <v>4.9875000000000682</v>
      </c>
      <c r="O527" s="141">
        <f t="shared" si="147"/>
        <v>9.3637683183119286E-3</v>
      </c>
    </row>
    <row r="528" spans="2:17" x14ac:dyDescent="0.2">
      <c r="B528" s="58">
        <f>IF(D528&lt;&gt;"",COUNTA($D$505:D528),"")</f>
        <v>21</v>
      </c>
      <c r="C528" s="58"/>
      <c r="D528" s="104">
        <v>5</v>
      </c>
      <c r="E528" s="104">
        <v>3125</v>
      </c>
      <c r="F528" s="105">
        <f t="shared" si="140"/>
        <v>460.24687499999999</v>
      </c>
      <c r="G528" s="140">
        <f t="shared" si="141"/>
        <v>414.16</v>
      </c>
      <c r="H528" s="105">
        <f t="shared" si="142"/>
        <v>874.40687500000001</v>
      </c>
      <c r="I528" s="106"/>
      <c r="J528" s="105">
        <f t="shared" si="143"/>
        <v>468.55937499999999</v>
      </c>
      <c r="K528" s="140">
        <f t="shared" si="144"/>
        <v>414.16</v>
      </c>
      <c r="L528" s="105">
        <f t="shared" si="145"/>
        <v>882.71937500000001</v>
      </c>
      <c r="M528" s="106"/>
      <c r="N528" s="105">
        <f t="shared" si="146"/>
        <v>8.3125</v>
      </c>
      <c r="O528" s="141">
        <f t="shared" si="147"/>
        <v>9.5064440109760111E-3</v>
      </c>
    </row>
    <row r="529" spans="2:15" x14ac:dyDescent="0.2">
      <c r="B529" s="58">
        <f>IF(D529&lt;&gt;"",COUNTA($D$505:D529),"")</f>
        <v>22</v>
      </c>
      <c r="C529" s="58"/>
      <c r="D529" s="104">
        <v>10</v>
      </c>
      <c r="E529" s="104">
        <v>6250</v>
      </c>
      <c r="F529" s="105">
        <f t="shared" si="140"/>
        <v>900.49374999999998</v>
      </c>
      <c r="G529" s="140">
        <f t="shared" si="141"/>
        <v>828.31</v>
      </c>
      <c r="H529" s="105">
        <f t="shared" si="142"/>
        <v>1728.80375</v>
      </c>
      <c r="I529" s="106"/>
      <c r="J529" s="105">
        <f t="shared" si="143"/>
        <v>917.11874999999998</v>
      </c>
      <c r="K529" s="140">
        <f t="shared" si="144"/>
        <v>828.31</v>
      </c>
      <c r="L529" s="105">
        <f t="shared" si="145"/>
        <v>1745.42875</v>
      </c>
      <c r="M529" s="106"/>
      <c r="N529" s="105">
        <f t="shared" si="146"/>
        <v>16.625</v>
      </c>
      <c r="O529" s="141">
        <f t="shared" si="147"/>
        <v>9.6164761327015864E-3</v>
      </c>
    </row>
    <row r="530" spans="2:15" x14ac:dyDescent="0.2">
      <c r="B530" s="58">
        <f>IF(D530&lt;&gt;"",COUNTA($D$505:D530),"")</f>
        <v>23</v>
      </c>
      <c r="C530" s="58" t="s">
        <v>40</v>
      </c>
      <c r="D530" s="104">
        <v>7</v>
      </c>
      <c r="E530" s="104">
        <v>4375</v>
      </c>
      <c r="F530" s="105">
        <f t="shared" si="140"/>
        <v>636.34562499999993</v>
      </c>
      <c r="G530" s="140">
        <f t="shared" si="141"/>
        <v>579.82000000000005</v>
      </c>
      <c r="H530" s="105">
        <f t="shared" si="142"/>
        <v>1216.1656250000001</v>
      </c>
      <c r="I530" s="106"/>
      <c r="J530" s="105">
        <f t="shared" si="143"/>
        <v>647.98312499999997</v>
      </c>
      <c r="K530" s="140">
        <f t="shared" si="144"/>
        <v>579.82000000000005</v>
      </c>
      <c r="L530" s="105">
        <f t="shared" si="145"/>
        <v>1227.8031249999999</v>
      </c>
      <c r="M530" s="106"/>
      <c r="N530" s="105">
        <f t="shared" si="146"/>
        <v>11.637499999999818</v>
      </c>
      <c r="O530" s="141">
        <f t="shared" si="147"/>
        <v>9.5690091553112411E-3</v>
      </c>
    </row>
    <row r="531" spans="2:15" ht="15.75" x14ac:dyDescent="0.25">
      <c r="B531" s="58" t="str">
        <f>IF(D531&lt;&gt;"",COUNTA($D$505:D531),"")</f>
        <v/>
      </c>
      <c r="C531" s="58"/>
      <c r="D531" s="126"/>
      <c r="E531" s="126"/>
      <c r="F531" s="123"/>
      <c r="G531" s="123"/>
      <c r="H531" s="123"/>
      <c r="I531" s="124"/>
      <c r="J531" s="123"/>
      <c r="K531" s="123"/>
      <c r="L531" s="123"/>
      <c r="M531" s="124"/>
      <c r="N531" s="123"/>
      <c r="O531" s="142"/>
    </row>
    <row r="532" spans="2:15" ht="15.75" x14ac:dyDescent="0.25">
      <c r="B532" s="58" t="str">
        <f>IF(D532&lt;&gt;"",COUNTA($D$505:D532),"")</f>
        <v/>
      </c>
      <c r="C532" s="58"/>
      <c r="D532" s="126"/>
      <c r="E532" s="126"/>
      <c r="F532" s="123"/>
      <c r="G532" s="123"/>
      <c r="H532" s="133"/>
      <c r="I532" s="134"/>
      <c r="J532" s="123"/>
      <c r="K532" s="123"/>
      <c r="L532" s="123"/>
      <c r="M532" s="135"/>
      <c r="N532" s="133"/>
      <c r="O532" s="142"/>
    </row>
    <row r="533" spans="2:15" ht="15.75" x14ac:dyDescent="0.25">
      <c r="B533" s="58">
        <f>IF(D533&lt;&gt;"",COUNTA($D$505:D533),"")</f>
        <v>24</v>
      </c>
      <c r="C533" s="58"/>
      <c r="D533" s="75" t="s">
        <v>21</v>
      </c>
      <c r="E533" s="75"/>
      <c r="F533" s="75"/>
      <c r="G533"/>
      <c r="H533" s="143" t="str">
        <f>$G$28</f>
        <v>2025 In Effect</v>
      </c>
      <c r="J533" s="143" t="str">
        <f>$H$28</f>
        <v>2026 Proposed</v>
      </c>
      <c r="K533" s="106"/>
      <c r="L533" s="75"/>
      <c r="M533"/>
      <c r="N533"/>
      <c r="O533"/>
    </row>
    <row r="534" spans="2:15" ht="17.25" x14ac:dyDescent="0.35">
      <c r="B534" s="58">
        <f>IF(D534&lt;&gt;"",COUNTA($D$505:D534),"")</f>
        <v>25</v>
      </c>
      <c r="C534" s="58"/>
      <c r="D534" s="108" t="s">
        <v>21</v>
      </c>
      <c r="E534" s="108"/>
      <c r="F534" s="75"/>
      <c r="G534"/>
      <c r="H534" s="144" t="s">
        <v>41</v>
      </c>
      <c r="I534" s="144"/>
      <c r="J534" s="144" t="s">
        <v>41</v>
      </c>
      <c r="K534" s="144" t="s">
        <v>39</v>
      </c>
      <c r="L534" s="75"/>
      <c r="M534"/>
      <c r="N534"/>
      <c r="O534"/>
    </row>
    <row r="535" spans="2:15" ht="15.75" x14ac:dyDescent="0.25">
      <c r="B535" s="58">
        <f>IF(D535&lt;&gt;"",COUNTA($D$505:D535),"")</f>
        <v>26</v>
      </c>
      <c r="C535" s="58"/>
      <c r="D535" s="75" t="s">
        <v>42</v>
      </c>
      <c r="E535" s="75"/>
      <c r="F535" s="108"/>
      <c r="G535"/>
      <c r="H535" s="145">
        <v>20</v>
      </c>
      <c r="I535" s="146"/>
      <c r="J535" s="145">
        <v>20</v>
      </c>
      <c r="K535" s="85">
        <f t="shared" ref="K535:K564" si="148">+J535-H535</f>
        <v>0</v>
      </c>
      <c r="L535" s="75"/>
      <c r="M535"/>
      <c r="N535"/>
      <c r="O535" t="s">
        <v>21</v>
      </c>
    </row>
    <row r="536" spans="2:15" ht="15.75" x14ac:dyDescent="0.25">
      <c r="B536" s="58">
        <f>IF(D536&lt;&gt;"",COUNTA($D$505:D536),"")</f>
        <v>27</v>
      </c>
      <c r="C536" s="58"/>
      <c r="D536" s="75" t="s">
        <v>73</v>
      </c>
      <c r="E536" s="75"/>
      <c r="F536" s="108"/>
      <c r="G536"/>
      <c r="H536" s="145">
        <v>4.49</v>
      </c>
      <c r="I536" s="146"/>
      <c r="J536" s="145">
        <v>4.49</v>
      </c>
      <c r="K536" s="85">
        <f t="shared" si="148"/>
        <v>0</v>
      </c>
      <c r="L536" s="75"/>
      <c r="M536"/>
      <c r="N536"/>
      <c r="O536"/>
    </row>
    <row r="537" spans="2:15" ht="15.75" x14ac:dyDescent="0.25">
      <c r="B537" s="58">
        <f>IF(D537&lt;&gt;"",COUNTA($D$505:D537),"")</f>
        <v>28</v>
      </c>
      <c r="C537" s="58"/>
      <c r="D537" s="75" t="s">
        <v>75</v>
      </c>
      <c r="E537" s="75"/>
      <c r="F537" s="108"/>
      <c r="G537"/>
      <c r="H537" s="89">
        <v>3.6940000000000001E-2</v>
      </c>
      <c r="I537" s="89"/>
      <c r="J537" s="89">
        <v>3.6940000000000001E-2</v>
      </c>
      <c r="K537" s="89">
        <f t="shared" si="148"/>
        <v>0</v>
      </c>
      <c r="L537" s="75"/>
      <c r="M537"/>
      <c r="N537"/>
      <c r="O537"/>
    </row>
    <row r="538" spans="2:15" ht="15.75" x14ac:dyDescent="0.25">
      <c r="B538" s="58">
        <f>IF(D538&lt;&gt;"",COUNTA($D$505:D538),"")</f>
        <v>29</v>
      </c>
      <c r="C538" s="58"/>
      <c r="D538" s="75" t="s">
        <v>76</v>
      </c>
      <c r="E538" s="75"/>
      <c r="F538" s="108"/>
      <c r="G538"/>
      <c r="H538" s="89">
        <v>2.724E-2</v>
      </c>
      <c r="I538" s="89"/>
      <c r="J538" s="89">
        <v>2.724E-2</v>
      </c>
      <c r="K538" s="89">
        <f t="shared" si="148"/>
        <v>0</v>
      </c>
      <c r="L538" s="75"/>
      <c r="M538"/>
      <c r="N538"/>
      <c r="O538"/>
    </row>
    <row r="539" spans="2:15" ht="15.75" x14ac:dyDescent="0.25">
      <c r="B539" s="58">
        <f>IF(D539&lt;&gt;"",COUNTA($D$505:D539),"")</f>
        <v>30</v>
      </c>
      <c r="C539" s="58"/>
      <c r="D539" s="75" t="s">
        <v>44</v>
      </c>
      <c r="E539" s="75"/>
      <c r="F539" s="108"/>
      <c r="G539"/>
      <c r="H539" s="89">
        <v>-3.0000000000000001E-5</v>
      </c>
      <c r="I539" s="89"/>
      <c r="J539" s="89">
        <v>-3.0000000000000001E-5</v>
      </c>
      <c r="K539" s="89">
        <f t="shared" si="148"/>
        <v>0</v>
      </c>
      <c r="L539" s="75"/>
      <c r="M539"/>
      <c r="N539" t="s">
        <v>21</v>
      </c>
      <c r="O539"/>
    </row>
    <row r="540" spans="2:15" ht="15.75" x14ac:dyDescent="0.25">
      <c r="B540" s="58">
        <f>IF(D540&lt;&gt;"",COUNTA($D$505:D540),"")</f>
        <v>31</v>
      </c>
      <c r="C540" s="58"/>
      <c r="D540" s="75" t="s">
        <v>45</v>
      </c>
      <c r="E540" s="75"/>
      <c r="F540" s="108"/>
      <c r="G540"/>
      <c r="H540" s="89">
        <v>-6.4000000000000005E-4</v>
      </c>
      <c r="I540" s="89"/>
      <c r="J540" s="89">
        <v>-6.4000000000000005E-4</v>
      </c>
      <c r="K540" s="89">
        <f t="shared" si="148"/>
        <v>0</v>
      </c>
      <c r="L540" s="75"/>
      <c r="M540"/>
      <c r="N540"/>
      <c r="O540"/>
    </row>
    <row r="541" spans="2:15" ht="15.75" x14ac:dyDescent="0.25">
      <c r="B541" s="58">
        <f>IF(D541&lt;&gt;"",COUNTA($D$505:D541),"")</f>
        <v>32</v>
      </c>
      <c r="C541" s="58"/>
      <c r="D541" s="75" t="s">
        <v>46</v>
      </c>
      <c r="E541" s="75"/>
      <c r="F541" s="108"/>
      <c r="G541"/>
      <c r="H541" s="89">
        <v>3.2399999999999998E-3</v>
      </c>
      <c r="I541" s="89"/>
      <c r="J541" s="89">
        <v>3.2399999999999998E-3</v>
      </c>
      <c r="K541" s="89">
        <f t="shared" si="148"/>
        <v>0</v>
      </c>
      <c r="L541" s="75"/>
      <c r="M541"/>
      <c r="N541"/>
      <c r="O541"/>
    </row>
    <row r="542" spans="2:15" ht="15.75" x14ac:dyDescent="0.25">
      <c r="B542" s="58">
        <f>IF(D542&lt;&gt;"",COUNTA($D$505:D542),"")</f>
        <v>33</v>
      </c>
      <c r="C542" s="58"/>
      <c r="D542" s="75" t="s">
        <v>47</v>
      </c>
      <c r="E542" s="75"/>
      <c r="F542" s="108"/>
      <c r="G542"/>
      <c r="H542" s="89">
        <v>7.8799999999999999E-3</v>
      </c>
      <c r="I542" s="89"/>
      <c r="J542" s="89">
        <v>7.8799999999999999E-3</v>
      </c>
      <c r="K542" s="89">
        <f t="shared" si="148"/>
        <v>0</v>
      </c>
      <c r="L542" s="75"/>
      <c r="M542"/>
      <c r="N542"/>
      <c r="O542"/>
    </row>
    <row r="543" spans="2:15" ht="15.75" x14ac:dyDescent="0.25">
      <c r="B543" s="58">
        <f>IF(D543&lt;&gt;"",COUNTA($D$505:D543),"")</f>
        <v>34</v>
      </c>
      <c r="C543" s="58"/>
      <c r="D543" s="75" t="s">
        <v>48</v>
      </c>
      <c r="E543" s="75"/>
      <c r="F543" s="108"/>
      <c r="G543"/>
      <c r="H543" s="89">
        <v>1.89E-3</v>
      </c>
      <c r="I543" s="89"/>
      <c r="J543" s="89">
        <v>1.89E-3</v>
      </c>
      <c r="K543" s="89">
        <f t="shared" si="148"/>
        <v>0</v>
      </c>
      <c r="L543" s="75"/>
      <c r="M543"/>
      <c r="N543"/>
      <c r="O543"/>
    </row>
    <row r="544" spans="2:15" ht="15.75" x14ac:dyDescent="0.25">
      <c r="B544" s="58">
        <f>IF(D544&lt;&gt;"",COUNTA($D$505:D544),"")</f>
        <v>35</v>
      </c>
      <c r="C544" s="58"/>
      <c r="D544" s="75" t="s">
        <v>49</v>
      </c>
      <c r="E544" s="75"/>
      <c r="F544" s="108"/>
      <c r="G544"/>
      <c r="H544" s="89">
        <v>1.197E-2</v>
      </c>
      <c r="I544" s="89"/>
      <c r="J544" s="89">
        <v>1.197E-2</v>
      </c>
      <c r="K544" s="89">
        <f t="shared" si="148"/>
        <v>0</v>
      </c>
      <c r="L544" s="75"/>
      <c r="M544"/>
      <c r="N544"/>
      <c r="O544"/>
    </row>
    <row r="545" spans="2:15" ht="15.75" x14ac:dyDescent="0.25">
      <c r="B545" s="58">
        <f>IF(D545&lt;&gt;"",COUNTA($D$505:D545),"")</f>
        <v>36</v>
      </c>
      <c r="C545" s="58"/>
      <c r="D545" s="75" t="s">
        <v>50</v>
      </c>
      <c r="E545" s="75"/>
      <c r="F545" s="108"/>
      <c r="G545"/>
      <c r="H545" s="89">
        <v>5.1999999999999995E-4</v>
      </c>
      <c r="I545" s="89"/>
      <c r="J545" s="89">
        <v>5.1999999999999995E-4</v>
      </c>
      <c r="K545" s="89">
        <f t="shared" si="148"/>
        <v>0</v>
      </c>
      <c r="L545" s="75"/>
      <c r="M545"/>
      <c r="N545"/>
      <c r="O545"/>
    </row>
    <row r="546" spans="2:15" ht="15.75" x14ac:dyDescent="0.25">
      <c r="B546" s="58">
        <f>IF(D546&lt;&gt;"",COUNTA($D$505:D546),"")</f>
        <v>37</v>
      </c>
      <c r="C546" s="58"/>
      <c r="D546" s="75" t="s">
        <v>51</v>
      </c>
      <c r="E546" s="75"/>
      <c r="F546" s="108"/>
      <c r="G546"/>
      <c r="H546" s="89">
        <v>2.0000000000000002E-5</v>
      </c>
      <c r="I546" s="89"/>
      <c r="J546" s="89">
        <v>2.0000000000000002E-5</v>
      </c>
      <c r="K546" s="89">
        <f t="shared" si="148"/>
        <v>0</v>
      </c>
      <c r="L546" s="75"/>
      <c r="M546"/>
      <c r="N546"/>
      <c r="O546"/>
    </row>
    <row r="547" spans="2:15" ht="15.75" x14ac:dyDescent="0.25">
      <c r="B547" s="58">
        <f>IF(D547&lt;&gt;"",COUNTA($D$505:D547),"")</f>
        <v>38</v>
      </c>
      <c r="C547" s="58"/>
      <c r="D547" s="75" t="s">
        <v>52</v>
      </c>
      <c r="E547" s="75"/>
      <c r="F547" s="108"/>
      <c r="G547"/>
      <c r="H547" s="89">
        <v>6.3899999999999998E-3</v>
      </c>
      <c r="I547" s="89"/>
      <c r="J547" s="89">
        <v>6.3899999999999998E-3</v>
      </c>
      <c r="K547" s="89">
        <f t="shared" si="148"/>
        <v>0</v>
      </c>
      <c r="L547" s="75"/>
      <c r="M547"/>
      <c r="N547"/>
      <c r="O547"/>
    </row>
    <row r="548" spans="2:15" ht="15.75" x14ac:dyDescent="0.25">
      <c r="B548" s="58">
        <f>IF(D548&lt;&gt;"",COUNTA($D$505:D548),"")</f>
        <v>39</v>
      </c>
      <c r="C548" s="58"/>
      <c r="D548" s="75" t="s">
        <v>53</v>
      </c>
      <c r="E548" s="75"/>
      <c r="F548" s="108"/>
      <c r="G548"/>
      <c r="H548" s="89">
        <v>0</v>
      </c>
      <c r="I548" s="89"/>
      <c r="J548" s="89">
        <v>0</v>
      </c>
      <c r="K548" s="89">
        <f t="shared" si="148"/>
        <v>0</v>
      </c>
      <c r="L548" s="75"/>
      <c r="M548"/>
      <c r="N548"/>
      <c r="O548"/>
    </row>
    <row r="549" spans="2:15" ht="15.75" x14ac:dyDescent="0.25">
      <c r="B549" s="58">
        <f>IF(D549&lt;&gt;"",COUNTA($D$505:D549),"")</f>
        <v>40</v>
      </c>
      <c r="C549" s="58"/>
      <c r="D549" s="75" t="s">
        <v>54</v>
      </c>
      <c r="E549" s="75"/>
      <c r="F549" s="108"/>
      <c r="G549"/>
      <c r="H549" s="89">
        <v>2.3E-3</v>
      </c>
      <c r="I549" s="89"/>
      <c r="J549" s="89">
        <v>2.3E-3</v>
      </c>
      <c r="K549" s="89">
        <f t="shared" si="148"/>
        <v>0</v>
      </c>
      <c r="L549" s="75"/>
      <c r="M549"/>
      <c r="N549"/>
      <c r="O549"/>
    </row>
    <row r="550" spans="2:15" ht="15.75" x14ac:dyDescent="0.25">
      <c r="B550" s="58">
        <f>IF(D550&lt;&gt;"",COUNTA($D$505:D550),"")</f>
        <v>41</v>
      </c>
      <c r="C550" s="58"/>
      <c r="D550" s="75" t="s">
        <v>55</v>
      </c>
      <c r="E550" s="75"/>
      <c r="F550" s="108"/>
      <c r="G550"/>
      <c r="H550" s="89">
        <v>1.2E-4</v>
      </c>
      <c r="I550" s="89"/>
      <c r="J550" s="89">
        <v>1.2E-4</v>
      </c>
      <c r="K550" s="89">
        <f t="shared" si="148"/>
        <v>0</v>
      </c>
      <c r="L550" s="75"/>
      <c r="M550"/>
      <c r="N550"/>
      <c r="O550"/>
    </row>
    <row r="551" spans="2:15" ht="15.75" x14ac:dyDescent="0.25">
      <c r="B551" s="58">
        <f>IF(D551&lt;&gt;"",COUNTA($D$505:D551),"")</f>
        <v>42</v>
      </c>
      <c r="C551" s="58"/>
      <c r="D551" s="75" t="s">
        <v>56</v>
      </c>
      <c r="E551"/>
      <c r="F551"/>
      <c r="G551"/>
      <c r="H551" s="89">
        <v>-2.3000000000000001E-4</v>
      </c>
      <c r="I551" s="89"/>
      <c r="J551" s="89">
        <v>-2.3000000000000001E-4</v>
      </c>
      <c r="K551" s="89">
        <f t="shared" si="148"/>
        <v>0</v>
      </c>
      <c r="L551" s="75"/>
      <c r="M551"/>
      <c r="N551"/>
      <c r="O551"/>
    </row>
    <row r="552" spans="2:15" ht="15.75" x14ac:dyDescent="0.25">
      <c r="B552" s="58">
        <f>IF(D552&lt;&gt;"",COUNTA($D$505:D552),"")</f>
        <v>43</v>
      </c>
      <c r="C552" s="58"/>
      <c r="D552" s="75" t="s">
        <v>57</v>
      </c>
      <c r="E552" s="75"/>
      <c r="F552" s="108"/>
      <c r="G552"/>
      <c r="H552" s="89">
        <v>1.2600000000000001E-3</v>
      </c>
      <c r="I552" s="89"/>
      <c r="J552" s="89">
        <v>1.2600000000000001E-3</v>
      </c>
      <c r="K552" s="89">
        <f t="shared" si="148"/>
        <v>0</v>
      </c>
      <c r="L552" s="75"/>
      <c r="M552"/>
      <c r="N552"/>
      <c r="O552"/>
    </row>
    <row r="553" spans="2:15" ht="15.75" x14ac:dyDescent="0.25">
      <c r="B553" s="58">
        <f>IF(D553&lt;&gt;"",COUNTA($D$505:D553),"")</f>
        <v>44</v>
      </c>
      <c r="C553" s="58"/>
      <c r="D553" s="75" t="s">
        <v>58</v>
      </c>
      <c r="E553" s="75"/>
      <c r="F553" s="108"/>
      <c r="G553"/>
      <c r="H553" s="89">
        <v>-6.2E-4</v>
      </c>
      <c r="I553" s="89"/>
      <c r="J553" s="89">
        <v>-6.2E-4</v>
      </c>
      <c r="K553" s="89">
        <f t="shared" si="148"/>
        <v>0</v>
      </c>
      <c r="L553" s="75"/>
      <c r="M553"/>
      <c r="N553"/>
      <c r="O553"/>
    </row>
    <row r="554" spans="2:15" ht="15.75" x14ac:dyDescent="0.25">
      <c r="B554" s="58">
        <f>IF(D554&lt;&gt;"",COUNTA($D$505:D554),"")</f>
        <v>45</v>
      </c>
      <c r="C554" s="58"/>
      <c r="D554" s="75" t="s">
        <v>59</v>
      </c>
      <c r="E554" s="75"/>
      <c r="F554" s="108"/>
      <c r="G554"/>
      <c r="H554" s="89">
        <v>1.3600000000000001E-3</v>
      </c>
      <c r="I554" s="89"/>
      <c r="J554" s="89">
        <v>1.3600000000000001E-3</v>
      </c>
      <c r="K554" s="89">
        <f t="shared" si="148"/>
        <v>0</v>
      </c>
      <c r="L554" s="75"/>
      <c r="M554"/>
      <c r="N554"/>
      <c r="O554"/>
    </row>
    <row r="555" spans="2:15" ht="15.75" x14ac:dyDescent="0.25">
      <c r="B555" s="58">
        <f>IF(D555&lt;&gt;"",COUNTA($D$505:D555),"")</f>
        <v>46</v>
      </c>
      <c r="C555" s="58"/>
      <c r="D555" s="75" t="s">
        <v>60</v>
      </c>
      <c r="E555" s="75"/>
      <c r="F555" s="108"/>
      <c r="G555"/>
      <c r="H555" s="89">
        <v>4.4299999999999999E-3</v>
      </c>
      <c r="I555" s="89"/>
      <c r="J555" s="89">
        <v>4.4299999999999999E-3</v>
      </c>
      <c r="K555" s="89">
        <f t="shared" si="148"/>
        <v>0</v>
      </c>
      <c r="L555" s="75"/>
      <c r="M555"/>
      <c r="N555"/>
      <c r="O555"/>
    </row>
    <row r="556" spans="2:15" ht="15.75" x14ac:dyDescent="0.25">
      <c r="B556" s="58">
        <f>IF(D556&lt;&gt;"",COUNTA($D$505:D556),"")</f>
        <v>47</v>
      </c>
      <c r="C556" s="58"/>
      <c r="D556" s="75" t="s">
        <v>61</v>
      </c>
      <c r="E556" s="75"/>
      <c r="F556" s="108"/>
      <c r="G556"/>
      <c r="H556" s="89">
        <v>0</v>
      </c>
      <c r="I556" s="89"/>
      <c r="J556" s="89">
        <v>0</v>
      </c>
      <c r="K556" s="89">
        <f>+J556-H556</f>
        <v>0</v>
      </c>
      <c r="L556" s="75"/>
      <c r="M556"/>
      <c r="N556"/>
      <c r="O556"/>
    </row>
    <row r="557" spans="2:15" ht="15.75" x14ac:dyDescent="0.25">
      <c r="B557" s="58">
        <f>IF(D557&lt;&gt;"",COUNTA($D$505:D557),"")</f>
        <v>48</v>
      </c>
      <c r="C557" s="58"/>
      <c r="D557" s="75" t="s">
        <v>62</v>
      </c>
      <c r="E557" s="75"/>
      <c r="F557" s="108"/>
      <c r="G557"/>
      <c r="H557" s="89">
        <v>0</v>
      </c>
      <c r="I557" s="89"/>
      <c r="J557" s="89">
        <v>0</v>
      </c>
      <c r="K557" s="89">
        <f>+J557-H557</f>
        <v>0</v>
      </c>
      <c r="L557" s="75"/>
      <c r="M557"/>
      <c r="N557"/>
      <c r="O557"/>
    </row>
    <row r="558" spans="2:15" ht="15.75" x14ac:dyDescent="0.25">
      <c r="B558" s="58">
        <f>IF(D558&lt;&gt;"",COUNTA($D$505:D558),"")</f>
        <v>49</v>
      </c>
      <c r="C558" s="58"/>
      <c r="D558" s="75" t="s">
        <v>63</v>
      </c>
      <c r="E558" s="75"/>
      <c r="F558" s="108"/>
      <c r="G558"/>
      <c r="H558" s="89">
        <v>1.8E-3</v>
      </c>
      <c r="I558" s="89"/>
      <c r="J558" s="89">
        <v>1.8E-3</v>
      </c>
      <c r="K558" s="89">
        <f>+J558-H558</f>
        <v>0</v>
      </c>
      <c r="L558" s="75"/>
      <c r="M558"/>
      <c r="N558"/>
      <c r="O558"/>
    </row>
    <row r="559" spans="2:15" ht="15.75" x14ac:dyDescent="0.25">
      <c r="B559" s="58">
        <f>IF(D559&lt;&gt;"",COUNTA($D$505:D559),"")</f>
        <v>50</v>
      </c>
      <c r="C559" s="58"/>
      <c r="D559" s="75" t="s">
        <v>64</v>
      </c>
      <c r="E559" s="75"/>
      <c r="F559" s="108"/>
      <c r="G559"/>
      <c r="H559" s="89">
        <v>-9.5E-4</v>
      </c>
      <c r="I559" s="89"/>
      <c r="J559" s="89">
        <v>-9.5E-4</v>
      </c>
      <c r="K559" s="89">
        <f t="shared" si="148"/>
        <v>0</v>
      </c>
      <c r="L559" s="75"/>
      <c r="M559"/>
      <c r="N559"/>
      <c r="O559"/>
    </row>
    <row r="560" spans="2:15" ht="15.75" x14ac:dyDescent="0.25">
      <c r="B560" s="58">
        <f>IF(D560&lt;&gt;"",COUNTA($D$505:D560),"")</f>
        <v>51</v>
      </c>
      <c r="C560" s="58"/>
      <c r="D560" s="75" t="s">
        <v>65</v>
      </c>
      <c r="E560" s="75"/>
      <c r="F560" s="108"/>
      <c r="G560"/>
      <c r="H560" s="89">
        <v>3.6159999999999998E-2</v>
      </c>
      <c r="I560" s="89"/>
      <c r="J560" s="89">
        <v>3.6159999999999998E-2</v>
      </c>
      <c r="K560" s="89">
        <f t="shared" si="148"/>
        <v>0</v>
      </c>
      <c r="L560" s="75"/>
      <c r="M560"/>
      <c r="N560"/>
      <c r="O560"/>
    </row>
    <row r="561" spans="2:15" ht="15.75" x14ac:dyDescent="0.25">
      <c r="B561" s="58">
        <f>IF(D561&lt;&gt;"",COUNTA($D$505:D561),"")</f>
        <v>52</v>
      </c>
      <c r="C561" s="58"/>
      <c r="D561" s="75" t="s">
        <v>66</v>
      </c>
      <c r="E561" s="75"/>
      <c r="F561" s="108"/>
      <c r="G561"/>
      <c r="H561" s="89">
        <v>2.4160000000000001E-2</v>
      </c>
      <c r="I561" s="89"/>
      <c r="J561" s="89">
        <v>2.682E-2</v>
      </c>
      <c r="K561" s="89">
        <f t="shared" si="148"/>
        <v>2.6599999999999992E-3</v>
      </c>
      <c r="L561" s="75"/>
      <c r="M561"/>
      <c r="N561"/>
      <c r="O561"/>
    </row>
    <row r="562" spans="2:15" ht="15.75" x14ac:dyDescent="0.25">
      <c r="B562" s="58">
        <f>IF(D562&lt;&gt;"",COUNTA($D$505:D562),"")</f>
        <v>53</v>
      </c>
      <c r="C562" s="58"/>
      <c r="D562" s="75" t="s">
        <v>67</v>
      </c>
      <c r="E562" s="75"/>
      <c r="F562" s="108"/>
      <c r="G562"/>
      <c r="H562" s="89">
        <v>2.5000000000000001E-3</v>
      </c>
      <c r="I562" s="89"/>
      <c r="J562" s="89">
        <v>2.5000000000000001E-3</v>
      </c>
      <c r="K562" s="89">
        <f t="shared" si="148"/>
        <v>0</v>
      </c>
      <c r="L562" s="75"/>
      <c r="M562"/>
      <c r="N562"/>
      <c r="O562"/>
    </row>
    <row r="563" spans="2:15" ht="15.75" x14ac:dyDescent="0.25">
      <c r="B563" s="58">
        <f>IF(D563&lt;&gt;"",COUNTA($D$505:D563),"")</f>
        <v>54</v>
      </c>
      <c r="C563" s="58"/>
      <c r="D563" s="75" t="s">
        <v>68</v>
      </c>
      <c r="E563" s="75"/>
      <c r="F563" s="108"/>
      <c r="G563"/>
      <c r="H563" s="89">
        <v>5.0000000000000001E-4</v>
      </c>
      <c r="I563" s="89"/>
      <c r="J563" s="89">
        <v>5.0000000000000001E-4</v>
      </c>
      <c r="K563" s="89">
        <f t="shared" si="148"/>
        <v>0</v>
      </c>
      <c r="L563" s="75"/>
      <c r="M563"/>
      <c r="N563"/>
      <c r="O563"/>
    </row>
    <row r="564" spans="2:15" ht="15.75" x14ac:dyDescent="0.25">
      <c r="B564" s="58">
        <f>IF(D564&lt;&gt;"",COUNTA($D$505:D564),"")</f>
        <v>55</v>
      </c>
      <c r="C564" s="58"/>
      <c r="D564" s="75" t="s">
        <v>69</v>
      </c>
      <c r="E564" s="75"/>
      <c r="F564" s="108"/>
      <c r="G564"/>
      <c r="H564" s="89">
        <v>0.13253000000000001</v>
      </c>
      <c r="I564" s="89"/>
      <c r="J564" s="89">
        <v>0.13253000000000001</v>
      </c>
      <c r="K564" s="89">
        <f t="shared" si="148"/>
        <v>0</v>
      </c>
      <c r="L564" s="75"/>
      <c r="M564"/>
      <c r="N564"/>
      <c r="O564"/>
    </row>
    <row r="565" spans="2:15" x14ac:dyDescent="0.2">
      <c r="B565" s="58" t="str">
        <f>IF(D565&lt;&gt;"",COUNTA($D$505:D565),"")</f>
        <v/>
      </c>
    </row>
    <row r="566" spans="2:15" ht="15.75" x14ac:dyDescent="0.25">
      <c r="B566" s="58">
        <f>IF(D566&lt;&gt;"",COUNTA($D$505:D566),"")</f>
        <v>56</v>
      </c>
      <c r="C566" s="58"/>
      <c r="D566" s="147" t="s">
        <v>77</v>
      </c>
      <c r="E566"/>
      <c r="F566" s="148">
        <v>0.25</v>
      </c>
    </row>
    <row r="567" spans="2:15" ht="15.75" x14ac:dyDescent="0.25">
      <c r="B567" s="58">
        <f>IF(D567&lt;&gt;"",COUNTA($D$505:D567),"")</f>
        <v>57</v>
      </c>
      <c r="C567" s="58"/>
      <c r="D567" s="147" t="s">
        <v>78</v>
      </c>
      <c r="E567"/>
      <c r="F567" s="148">
        <v>0.75</v>
      </c>
    </row>
    <row r="570" spans="2:15" x14ac:dyDescent="0.2">
      <c r="D570" s="50" t="s">
        <v>21</v>
      </c>
    </row>
  </sheetData>
  <mergeCells count="63">
    <mergeCell ref="B498:O498"/>
    <mergeCell ref="B499:O499"/>
    <mergeCell ref="B500:O500"/>
    <mergeCell ref="B502:O502"/>
    <mergeCell ref="F505:H505"/>
    <mergeCell ref="J505:L505"/>
    <mergeCell ref="N505:O505"/>
    <mergeCell ref="B429:O429"/>
    <mergeCell ref="B430:O430"/>
    <mergeCell ref="B431:O431"/>
    <mergeCell ref="B433:O433"/>
    <mergeCell ref="F436:H436"/>
    <mergeCell ref="J436:L436"/>
    <mergeCell ref="N436:O436"/>
    <mergeCell ref="B361:O361"/>
    <mergeCell ref="B362:O362"/>
    <mergeCell ref="B363:O363"/>
    <mergeCell ref="B365:O365"/>
    <mergeCell ref="F368:H368"/>
    <mergeCell ref="J368:L368"/>
    <mergeCell ref="N368:O368"/>
    <mergeCell ref="B287:O287"/>
    <mergeCell ref="B288:O288"/>
    <mergeCell ref="B289:O289"/>
    <mergeCell ref="B291:O291"/>
    <mergeCell ref="F294:H294"/>
    <mergeCell ref="J294:L294"/>
    <mergeCell ref="N294:O294"/>
    <mergeCell ref="B233:O233"/>
    <mergeCell ref="B234:O234"/>
    <mergeCell ref="B235:O235"/>
    <mergeCell ref="B237:O237"/>
    <mergeCell ref="F240:H240"/>
    <mergeCell ref="J240:L240"/>
    <mergeCell ref="N240:O240"/>
    <mergeCell ref="B175:O175"/>
    <mergeCell ref="B176:O176"/>
    <mergeCell ref="B177:O177"/>
    <mergeCell ref="B179:O179"/>
    <mergeCell ref="F182:H182"/>
    <mergeCell ref="J182:L182"/>
    <mergeCell ref="N182:O182"/>
    <mergeCell ref="B118:O118"/>
    <mergeCell ref="B119:O119"/>
    <mergeCell ref="B120:O120"/>
    <mergeCell ref="B122:O122"/>
    <mergeCell ref="F125:H125"/>
    <mergeCell ref="J125:L125"/>
    <mergeCell ref="N125:O125"/>
    <mergeCell ref="B60:O60"/>
    <mergeCell ref="B61:O61"/>
    <mergeCell ref="B62:O62"/>
    <mergeCell ref="B64:O64"/>
    <mergeCell ref="F67:H67"/>
    <mergeCell ref="J67:L67"/>
    <mergeCell ref="N67:O67"/>
    <mergeCell ref="B3:O3"/>
    <mergeCell ref="B4:O4"/>
    <mergeCell ref="B5:O5"/>
    <mergeCell ref="B7:O7"/>
    <mergeCell ref="F10:H10"/>
    <mergeCell ref="J10:L10"/>
    <mergeCell ref="N10:O10"/>
  </mergeCells>
  <pageMargins left="0.7" right="0.7" top="0.75" bottom="0.75" header="0.3" footer="0.3"/>
  <pageSetup scale="54" orientation="portrait" r:id="rId1"/>
  <headerFooter>
    <oddHeader>&amp;R&amp;"Arial,Regular"&amp;10Cape Light Compact JPE
D.P.U. 25-154
Exhibit 3, Bill Detail
October 31, 2025
Page &amp;P of &amp;N</oddHeader>
  </headerFooter>
  <rowBreaks count="16" manualBreakCount="16">
    <brk id="58" max="15" man="1"/>
    <brk id="116" max="15" man="1"/>
    <brk id="173" max="15" man="1"/>
    <brk id="231" max="15" man="1"/>
    <brk id="285" max="15" man="1"/>
    <brk id="359" max="15" man="1"/>
    <brk id="427" max="15" man="1"/>
    <brk id="496" max="15" man="1"/>
    <brk id="624" max="14" man="1"/>
    <brk id="685" max="14" man="1"/>
    <brk id="743" max="14" man="1"/>
    <brk id="801" max="14" man="1"/>
    <brk id="863" max="14" man="1"/>
    <brk id="925" max="14" man="1"/>
    <brk id="987" max="14" man="1"/>
    <brk id="1049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6383467D24D419A9E3D7EDD6A6740" ma:contentTypeVersion="23" ma:contentTypeDescription="Create a new document." ma:contentTypeScope="" ma:versionID="088653c3ef97afb39a99ebce3ef1e255">
  <xsd:schema xmlns:xsd="http://www.w3.org/2001/XMLSchema" xmlns:xs="http://www.w3.org/2001/XMLSchema" xmlns:p="http://schemas.microsoft.com/office/2006/metadata/properties" xmlns:ns2="c20a850e-c062-459c-a12a-d2c0275d2d50" xmlns:ns3="b6fb2d50-eb25-4da7-9061-3663c5911224" targetNamespace="http://schemas.microsoft.com/office/2006/metadata/properties" ma:root="true" ma:fieldsID="7e313c1a6b0f4c02c227e7449e41b59c" ns2:_="" ns3:_="">
    <xsd:import namespace="c20a850e-c062-459c-a12a-d2c0275d2d50"/>
    <xsd:import namespace="b6fb2d50-eb25-4da7-9061-3663c5911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Time" minOccurs="0"/>
                <xsd:element ref="ns2:lcf76f155ced4ddcb4097134ff3c332f" minOccurs="0"/>
                <xsd:element ref="ns3:TaxCatchAll" minOccurs="0"/>
                <xsd:element ref="ns2:Category" minOccurs="0"/>
                <xsd:element ref="ns2:MediaServiceObjectDetectorVersions" minOccurs="0"/>
                <xsd:element ref="ns2:MediaServiceSearchProperties" minOccurs="0"/>
                <xsd:element ref="ns2:Date_x002d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a850e-c062-459c-a12a-d2c0275d2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Time" ma:index="20" nillable="true" ma:displayName="Date &amp; Time" ma:format="DateTime" ma:internalName="Date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7c7d9e-f5e4-4134-85ad-bb804a784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y" ma:index="24" nillable="true" ma:displayName="Category" ma:format="Dropdown" ma:internalName="Categor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mportant"/>
                        <xsd:enumeration value="Follow Up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d_Time" ma:index="27" nillable="true" ma:displayName="Date-Time" ma:format="DateTime" ma:internalName="Date_x002d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b2d50-eb25-4da7-9061-3663c5911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d9449e-aab7-408b-b5b3-255fb79e96fc}" ma:internalName="TaxCatchAll" ma:showField="CatchAllData" ma:web="b6fb2d50-eb25-4da7-9061-3663c59112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0a850e-c062-459c-a12a-d2c0275d2d50">
      <Terms xmlns="http://schemas.microsoft.com/office/infopath/2007/PartnerControls"/>
    </lcf76f155ced4ddcb4097134ff3c332f>
    <Category xmlns="c20a850e-c062-459c-a12a-d2c0275d2d50" xsi:nil="true"/>
    <Date_x002d_Time xmlns="c20a850e-c062-459c-a12a-d2c0275d2d50" xsi:nil="true"/>
    <TaxCatchAll xmlns="b6fb2d50-eb25-4da7-9061-3663c5911224" xsi:nil="true"/>
    <DateTime xmlns="c20a850e-c062-459c-a12a-d2c0275d2d50" xsi:nil="true"/>
  </documentManagement>
</p:properties>
</file>

<file path=customXml/itemProps1.xml><?xml version="1.0" encoding="utf-8"?>
<ds:datastoreItem xmlns:ds="http://schemas.openxmlformats.org/officeDocument/2006/customXml" ds:itemID="{E5425BB4-3625-4A7D-8F27-2967091E0C5D}"/>
</file>

<file path=customXml/itemProps2.xml><?xml version="1.0" encoding="utf-8"?>
<ds:datastoreItem xmlns:ds="http://schemas.openxmlformats.org/officeDocument/2006/customXml" ds:itemID="{DF6ED09F-DAC3-46F1-A6F9-9E9CE38C8777}"/>
</file>

<file path=customXml/itemProps3.xml><?xml version="1.0" encoding="utf-8"?>
<ds:datastoreItem xmlns:ds="http://schemas.openxmlformats.org/officeDocument/2006/customXml" ds:itemID="{D41EF697-68C5-48E1-84E4-ADD460AD1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</vt:lpstr>
      <vt:lpstr>Detail!Print_Area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emalone@synapse-energy.com</dc:creator>
  <cp:lastModifiedBy>emalone@synapse-energy.com</cp:lastModifiedBy>
  <cp:lastPrinted>2025-10-29T20:17:47Z</cp:lastPrinted>
  <dcterms:created xsi:type="dcterms:W3CDTF">2025-10-29T20:14:36Z</dcterms:created>
  <dcterms:modified xsi:type="dcterms:W3CDTF">2025-10-29T20:19:12Z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0x0101006916383467D24D419A9E3D7EDD6A6740</vt:lpwstr>
  </property>
</Properties>
</file>